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720" activeTab="7"/>
  </bookViews>
  <sheets>
    <sheet name="GLANCE" sheetId="1" r:id="rId1"/>
    <sheet name="deficits" sheetId="17" r:id="rId2"/>
    <sheet name="try excln" sheetId="18" r:id="rId3"/>
    <sheet name="RR" sheetId="19" r:id="rId4"/>
    <sheet name="CR" sheetId="20" r:id="rId5"/>
    <sheet name="RE" sheetId="21" r:id="rId6"/>
    <sheet name="CE" sheetId="22" r:id="rId7"/>
    <sheet name="TOTAL EXP" sheetId="23" r:id="rId8"/>
  </sheets>
  <definedNames>
    <definedName name="_xlnm.Print_Area" localSheetId="1">deficits!$A$1:$E$19</definedName>
    <definedName name="_xlnm.Print_Area" localSheetId="0">GLANCE!$A$1:$I$100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/>
  <c r="D91"/>
  <c r="D17" s="1"/>
  <c r="E79"/>
  <c r="G79"/>
  <c r="D16" s="1"/>
  <c r="D56"/>
  <c r="D41"/>
  <c r="C47"/>
  <c r="D38"/>
  <c r="D35"/>
  <c r="D31"/>
  <c r="C56" s="1"/>
  <c r="D25"/>
  <c r="C63"/>
  <c r="C26"/>
  <c r="C20"/>
  <c r="C24" s="1"/>
  <c r="C38"/>
  <c r="D63"/>
  <c r="D45" l="1"/>
  <c r="D48" s="1"/>
  <c r="D26"/>
  <c r="D49" s="1"/>
  <c r="D24"/>
  <c r="D47"/>
  <c r="C91"/>
  <c r="C17" s="1"/>
  <c r="G12" l="1"/>
  <c r="G13"/>
  <c r="G14"/>
  <c r="G15"/>
  <c r="G17"/>
  <c r="G18"/>
  <c r="G19"/>
  <c r="G21"/>
  <c r="G22"/>
  <c r="G23"/>
  <c r="G27"/>
  <c r="G29"/>
  <c r="G32"/>
  <c r="G36"/>
  <c r="G37"/>
  <c r="G39"/>
  <c r="G40"/>
  <c r="G42"/>
  <c r="G43"/>
  <c r="G44"/>
  <c r="G46"/>
  <c r="E14" i="17" l="1"/>
  <c r="D14"/>
  <c r="C35" i="1" l="1"/>
  <c r="G35" s="1"/>
  <c r="C31"/>
  <c r="G31" l="1"/>
  <c r="C45"/>
  <c r="C48" s="1"/>
  <c r="C49"/>
  <c r="G20"/>
  <c r="G9"/>
  <c r="C41"/>
  <c r="G41" s="1"/>
  <c r="G38"/>
  <c r="G24" l="1"/>
  <c r="D79"/>
  <c r="C16" s="1"/>
  <c r="G56"/>
  <c r="G26"/>
  <c r="G49"/>
  <c r="G16" l="1"/>
  <c r="C10"/>
  <c r="G45"/>
  <c r="G47"/>
  <c r="G25"/>
</calcChain>
</file>

<file path=xl/sharedStrings.xml><?xml version="1.0" encoding="utf-8"?>
<sst xmlns="http://schemas.openxmlformats.org/spreadsheetml/2006/main" count="399" uniqueCount="168">
  <si>
    <t>Description</t>
  </si>
  <si>
    <t>% of Actual to Budget Estimates</t>
  </si>
  <si>
    <t>Current</t>
  </si>
  <si>
    <t>(a) Tax Revenue (i+ii+iii+iv+v+vi+vii)</t>
  </si>
  <si>
    <t xml:space="preserve">(i) </t>
  </si>
  <si>
    <t>(ii)</t>
  </si>
  <si>
    <t>Stamps and Registration</t>
  </si>
  <si>
    <t>(iii)</t>
  </si>
  <si>
    <t>Land Revenue</t>
  </si>
  <si>
    <t>(iv)</t>
  </si>
  <si>
    <t>Sales Tax</t>
  </si>
  <si>
    <t>(v)</t>
  </si>
  <si>
    <t>State Excise Duties</t>
  </si>
  <si>
    <t>(vi)</t>
  </si>
  <si>
    <t>State’s Share of Union Taxes</t>
  </si>
  <si>
    <t>(vii)</t>
  </si>
  <si>
    <t>Other Taxes and Duties</t>
  </si>
  <si>
    <t>(b) Non –Tax Revenue</t>
  </si>
  <si>
    <t>(c) Grants –in-Aid and Contribution</t>
  </si>
  <si>
    <t xml:space="preserve">Capital Receipts </t>
  </si>
  <si>
    <t>(a) Recovery of Loans and Advances (Non debt Capital Receipts)</t>
  </si>
  <si>
    <t>(b) Other Receipts</t>
  </si>
  <si>
    <t>(c) Borrowings and Other Liabilities (Net)</t>
  </si>
  <si>
    <t>Total Receipts (1+2)</t>
  </si>
  <si>
    <t>Revenue Expenditure (a+b+c+d+e)</t>
  </si>
  <si>
    <t>(a) Expenditure on Revenue Account {(excluding (b), (c), (d) &amp; (e)}</t>
  </si>
  <si>
    <t>(b) Expenditure on Interest Payments</t>
  </si>
  <si>
    <t xml:space="preserve">(c) Expenditure on Salaries/Wages </t>
  </si>
  <si>
    <t>(d) Expenditure on Pension</t>
  </si>
  <si>
    <t>(e) Expenditure on Subsidy</t>
  </si>
  <si>
    <t>Capital Expenditure (a+b)</t>
  </si>
  <si>
    <r>
      <t>(a)</t>
    </r>
    <r>
      <rPr>
        <b/>
        <sz val="12"/>
        <color theme="1"/>
        <rFont val="Garamond"/>
        <family val="1"/>
      </rPr>
      <t xml:space="preserve"> </t>
    </r>
    <r>
      <rPr>
        <sz val="12"/>
        <color theme="1"/>
        <rFont val="Garamond"/>
        <family val="1"/>
      </rPr>
      <t>Expenditure on Capital Account {(excluding (b)}</t>
    </r>
  </si>
  <si>
    <t>(b) Expenditure on Salaries/Wages</t>
  </si>
  <si>
    <t>Sector Wise Expenditure</t>
  </si>
  <si>
    <t>(i)</t>
  </si>
  <si>
    <t>General Sector</t>
  </si>
  <si>
    <t>(a) Revenue</t>
  </si>
  <si>
    <t>(b) Capital</t>
  </si>
  <si>
    <t>Social Sector</t>
  </si>
  <si>
    <t xml:space="preserve">(a) Revenue </t>
  </si>
  <si>
    <t>Economic Sector</t>
  </si>
  <si>
    <t xml:space="preserve">(b) Capital </t>
  </si>
  <si>
    <t>Grants –in-aid-Contributions</t>
  </si>
  <si>
    <t>Total Expenditure (4+ 5)</t>
  </si>
  <si>
    <t>(UNAUDITED PROVISIONAL FIGURES)</t>
  </si>
  <si>
    <t>Months</t>
  </si>
  <si>
    <t>Monthly</t>
  </si>
  <si>
    <t>Progressive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</si>
  <si>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</si>
  <si>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</si>
  <si>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</si>
  <si>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</si>
  <si>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</si>
  <si>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</si>
  <si>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</si>
  <si>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</si>
  <si>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</si>
  <si>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</si>
  <si>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</si>
  <si>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Revenue Surplus (+)/Deficit (-) (1 - 4)</t>
  </si>
  <si>
    <t>Fiscal /Surplus(+)/Deficit (-)  [{ 1 + 2(a) +2(b)} ] -  [(7+8)]</t>
  </si>
  <si>
    <t>Primary Deficit (-)/Surplus (+) [{1 +2(a)+2(b)}]  –  [{4(a)+(c)+(d)+(e)}+ 5 + 8]</t>
  </si>
  <si>
    <r>
      <t>Expenditure on Capital Account includes Capital Expenditure and of Loans and Advances   disbursed as shown below</t>
    </r>
    <r>
      <rPr>
        <b/>
        <sz val="11"/>
        <color theme="1"/>
        <rFont val="Calibri"/>
        <family val="2"/>
        <scheme val="minor"/>
      </rPr>
      <t>:                                                                                                 ( In Crores of Rupees)</t>
    </r>
  </si>
  <si>
    <t>Capital Expenditure</t>
  </si>
  <si>
    <t>Loans &amp; Advances</t>
  </si>
  <si>
    <t>Total</t>
  </si>
  <si>
    <t>Sl No</t>
  </si>
  <si>
    <t>Items</t>
  </si>
  <si>
    <t>Budget Estimates</t>
  </si>
  <si>
    <t>Net of Contingency Fund ( 8000)</t>
  </si>
  <si>
    <t>Increase / Decrease in Cash Balance</t>
  </si>
  <si>
    <r>
      <t xml:space="preserve">  </t>
    </r>
    <r>
      <rPr>
        <b/>
        <u/>
        <sz val="11"/>
        <color theme="1"/>
        <rFont val="Calibri"/>
        <family val="2"/>
        <scheme val="minor"/>
      </rPr>
      <t>Cash Balance</t>
    </r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</si>
  <si>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</t>
    </r>
  </si>
  <si>
    <t xml:space="preserve">                                                                                                        ( In Crores of Rupees)         </t>
  </si>
  <si>
    <t>OB</t>
  </si>
  <si>
    <t>CB</t>
  </si>
  <si>
    <t>NET</t>
  </si>
  <si>
    <t xml:space="preserve">STATE SHARE OF UNION TAXES </t>
  </si>
  <si>
    <t xml:space="preserve">                Head of Account</t>
  </si>
  <si>
    <t xml:space="preserve">            Progressive Amount</t>
  </si>
  <si>
    <t>0020-Corporation Tax</t>
  </si>
  <si>
    <t>0021-Taxes on Income other than corporation Tax</t>
  </si>
  <si>
    <t xml:space="preserve">0032-Taxes on Wealth </t>
  </si>
  <si>
    <t>0037-Customs</t>
  </si>
  <si>
    <t>0038-Union Excise Duties</t>
  </si>
  <si>
    <t>0044-Service Tax</t>
  </si>
  <si>
    <t xml:space="preserve">                                           TOTAL</t>
  </si>
  <si>
    <t xml:space="preserve"> </t>
  </si>
  <si>
    <r>
      <t xml:space="preserve">                                                             </t>
    </r>
    <r>
      <rPr>
        <b/>
        <u/>
        <sz val="12"/>
        <color theme="1"/>
        <rFont val="Times New Roman"/>
        <family val="1"/>
      </rPr>
      <t>MONTHLY TREND</t>
    </r>
  </si>
  <si>
    <t>Treasuries / Divisions  excluded from the Accounts due to Non receipt / Late receipt of accounts</t>
  </si>
  <si>
    <t>Month</t>
  </si>
  <si>
    <t>Public Works Div</t>
  </si>
  <si>
    <t>Forest Div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</si>
  <si>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</si>
  <si>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</si>
  <si>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</si>
  <si>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</si>
  <si>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</si>
  <si>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>March(P)</t>
  </si>
  <si>
    <t>March (S)</t>
  </si>
  <si>
    <t>TOTAL</t>
  </si>
  <si>
    <t>( Format of Progressive figures)</t>
  </si>
  <si>
    <t>REVENUE RECEIPTS</t>
  </si>
  <si>
    <t>March (P)</t>
  </si>
  <si>
    <t>March(S)</t>
  </si>
  <si>
    <t>MONTHLY TREND</t>
  </si>
  <si>
    <t>CAPITAL RECEIPTS</t>
  </si>
  <si>
    <t>(In Crores of Rupees)</t>
  </si>
  <si>
    <r>
      <t xml:space="preserve">( </t>
    </r>
    <r>
      <rPr>
        <b/>
        <i/>
        <sz val="12"/>
        <color theme="1"/>
        <rFont val="Times New Roman"/>
        <family val="1"/>
      </rPr>
      <t>In Crores of Rupees)</t>
    </r>
  </si>
  <si>
    <t>( In Crores of Rupees)</t>
  </si>
  <si>
    <t xml:space="preserve"> (In Crores of Rupees)</t>
  </si>
  <si>
    <t>SGST /CGST/IGST</t>
  </si>
  <si>
    <t>NIL</t>
  </si>
  <si>
    <t>Treasuries*OAU</t>
  </si>
  <si>
    <t>* OAU - Other Accounts Rendering Units</t>
  </si>
  <si>
    <r>
      <t xml:space="preserve">                                                          (</t>
    </r>
    <r>
      <rPr>
        <b/>
        <i/>
        <sz val="12"/>
        <color theme="1"/>
        <rFont val="Times New Roman"/>
        <family val="1"/>
      </rPr>
      <t>In Crores of Rupees)</t>
    </r>
  </si>
  <si>
    <r>
      <t xml:space="preserve">                                                                                                            (</t>
    </r>
    <r>
      <rPr>
        <b/>
        <i/>
        <sz val="12"/>
        <color theme="1"/>
        <rFont val="Times New Roman"/>
        <family val="1"/>
      </rPr>
      <t>In Crores of Rupees)</t>
    </r>
  </si>
  <si>
    <r>
      <t xml:space="preserve">                                                           (</t>
    </r>
    <r>
      <rPr>
        <b/>
        <i/>
        <sz val="12"/>
        <color theme="1"/>
        <rFont val="Times New Roman"/>
        <family val="1"/>
      </rPr>
      <t>In Crores of Rupees)</t>
    </r>
    <r>
      <rPr>
        <b/>
        <sz val="12"/>
        <color theme="1"/>
        <rFont val="Times New Roman"/>
        <family val="1"/>
      </rPr>
      <t xml:space="preserve">                                                                                                                    </t>
    </r>
  </si>
  <si>
    <r>
      <t xml:space="preserve">                                                                                                                             (</t>
    </r>
    <r>
      <rPr>
        <b/>
        <i/>
        <sz val="12"/>
        <color theme="1"/>
        <rFont val="Times New Roman"/>
        <family val="1"/>
      </rPr>
      <t>In Crores of Rupees)</t>
    </r>
  </si>
  <si>
    <t xml:space="preserve">                                     </t>
  </si>
  <si>
    <r>
      <t xml:space="preserve">                                                         </t>
    </r>
    <r>
      <rPr>
        <b/>
        <u/>
        <sz val="12"/>
        <color theme="1"/>
        <rFont val="Times New Roman"/>
        <family val="1"/>
      </rPr>
      <t>MONTHLY TREND</t>
    </r>
  </si>
  <si>
    <t>Treasuries &amp; OAU</t>
  </si>
  <si>
    <t>OTHERS</t>
  </si>
  <si>
    <t>0022-TAXES ON AG</t>
  </si>
  <si>
    <t>0028-TAXES ON INC  &amp; EXP</t>
  </si>
  <si>
    <t>0041- VEHICLES</t>
  </si>
  <si>
    <t>0042- GOODS AND PASS</t>
  </si>
  <si>
    <t>0043- DUTIES &amp; ELEC</t>
  </si>
  <si>
    <t>0045-COMM &amp; SERV</t>
  </si>
  <si>
    <t xml:space="preserve">Loans and Advances Disbursed </t>
  </si>
  <si>
    <r>
      <t xml:space="preserve">Net of Sector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- Public Debt</t>
    </r>
  </si>
  <si>
    <r>
      <t>6003</t>
    </r>
    <r>
      <rPr>
        <sz val="12"/>
        <color theme="1"/>
        <rFont val="Calibri"/>
        <family val="2"/>
        <scheme val="minor"/>
      </rPr>
      <t>- Internal Debt of State       Government and</t>
    </r>
  </si>
  <si>
    <r>
      <t xml:space="preserve">      6004</t>
    </r>
    <r>
      <rPr>
        <sz val="12"/>
        <color theme="1"/>
        <rFont val="Calibri"/>
        <family val="2"/>
        <scheme val="minor"/>
      </rPr>
      <t>-Loans and Advances from the Central Government)</t>
    </r>
  </si>
  <si>
    <r>
      <t xml:space="preserve">Net of Sector </t>
    </r>
    <r>
      <rPr>
        <b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( Small Savings , Provident Fund etc. )</t>
    </r>
  </si>
  <si>
    <r>
      <t xml:space="preserve">Net of  </t>
    </r>
    <r>
      <rPr>
        <b/>
        <sz val="12"/>
        <color theme="1"/>
        <rFont val="Calibri"/>
        <family val="2"/>
        <scheme val="minor"/>
      </rPr>
      <t xml:space="preserve">J </t>
    </r>
    <r>
      <rPr>
        <sz val="12"/>
        <color theme="1"/>
        <rFont val="Calibri"/>
        <family val="2"/>
        <scheme val="minor"/>
      </rPr>
      <t xml:space="preserve"> ( Reserve Funds)</t>
    </r>
  </si>
  <si>
    <r>
      <t xml:space="preserve">Net of  </t>
    </r>
    <r>
      <rPr>
        <b/>
        <sz val="12"/>
        <color theme="1"/>
        <rFont val="Calibri"/>
        <family val="2"/>
        <scheme val="minor"/>
      </rPr>
      <t xml:space="preserve">K </t>
    </r>
    <r>
      <rPr>
        <sz val="12"/>
        <color theme="1"/>
        <rFont val="Calibri"/>
        <family val="2"/>
        <scheme val="minor"/>
      </rPr>
      <t>( Deposits)</t>
    </r>
  </si>
  <si>
    <r>
      <t xml:space="preserve">Net of  </t>
    </r>
    <r>
      <rPr>
        <b/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 xml:space="preserve"> ( Suspense)</t>
    </r>
  </si>
  <si>
    <r>
      <t xml:space="preserve">Net of  </t>
    </r>
    <r>
      <rPr>
        <b/>
        <sz val="12"/>
        <color theme="1"/>
        <rFont val="Calibri"/>
        <family val="2"/>
        <scheme val="minor"/>
      </rPr>
      <t>M</t>
    </r>
    <r>
      <rPr>
        <sz val="12"/>
        <color theme="1"/>
        <rFont val="Calibri"/>
        <family val="2"/>
        <scheme val="minor"/>
      </rPr>
      <t xml:space="preserve"> ( Remittances)</t>
    </r>
  </si>
  <si>
    <t>Revenue Receipts</t>
  </si>
  <si>
    <t xml:space="preserve">  </t>
  </si>
  <si>
    <t xml:space="preserve">                      Financing of Deficits</t>
  </si>
  <si>
    <t>2025-2026</t>
  </si>
  <si>
    <t>2025-26</t>
  </si>
  <si>
    <t>129564.55</t>
  </si>
  <si>
    <t>*</t>
  </si>
  <si>
    <t>Sr Accounts Office /Book II</t>
  </si>
  <si>
    <t>Budget Estimates 2026-2027</t>
  </si>
  <si>
    <t>BUDGET 2026-27</t>
  </si>
  <si>
    <r>
      <t xml:space="preserve">‘ </t>
    </r>
    <r>
      <rPr>
        <b/>
        <sz val="11"/>
        <color theme="1"/>
        <rFont val="Times New Roman"/>
        <family val="1"/>
      </rPr>
      <t>F’– Recovery of Loans &amp; Advances APRIL 2026</t>
    </r>
    <r>
      <rPr>
        <b/>
        <sz val="12"/>
        <color theme="1"/>
        <rFont val="Times New Roman"/>
        <family val="1"/>
      </rPr>
      <t xml:space="preserve">                                                                    </t>
    </r>
    <r>
      <rPr>
        <b/>
        <i/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</t>
    </r>
  </si>
  <si>
    <t>2026-2027</t>
  </si>
  <si>
    <t>2026-27</t>
  </si>
  <si>
    <t xml:space="preserve">  * Differs by 0.01 due to rounding.</t>
  </si>
  <si>
    <t>ACCOUNTS AT A GLANCE (At the end of MAY 2026)</t>
  </si>
  <si>
    <t>Monthly Key indicator for the month of  MAY 2026</t>
  </si>
  <si>
    <t>Actuals upto MAY  2026</t>
  </si>
  <si>
    <r>
      <t xml:space="preserve">                                           </t>
    </r>
    <r>
      <rPr>
        <sz val="12"/>
        <color theme="1"/>
        <rFont val="Calibri"/>
        <family val="2"/>
        <scheme val="minor"/>
      </rPr>
      <t xml:space="preserve">               </t>
    </r>
    <r>
      <rPr>
        <b/>
        <sz val="12"/>
        <color theme="1"/>
        <rFont val="Calibri"/>
        <family val="2"/>
        <scheme val="minor"/>
      </rPr>
      <t xml:space="preserve">     MAY  2026</t>
    </r>
  </si>
  <si>
    <t xml:space="preserve"> MAY 2026</t>
  </si>
  <si>
    <t>MAY2026</t>
  </si>
  <si>
    <t>REVENUE EXPENDITURE MAY 2026</t>
  </si>
  <si>
    <t>CAPITAL EXPENDITURE(Inclusive of F-Loans &amp; Advances) – MAY 2026</t>
  </si>
  <si>
    <t>TOTAL EXPENDITURE –  MAY 2026</t>
  </si>
  <si>
    <t xml:space="preserve">                                                                     MAY 2026</t>
  </si>
  <si>
    <t>Actuals to the end of MAY 2026</t>
  </si>
  <si>
    <t xml:space="preserve">   Actuals to the end of  
 MAY 2026</t>
  </si>
  <si>
    <t xml:space="preserve">  ** Differs by 0.02 due to rounding.</t>
  </si>
  <si>
    <t>**</t>
  </si>
  <si>
    <t>Sl. No</t>
  </si>
  <si>
    <t>Previous year 2025-26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</si>
</sst>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b/>
      <sz val="12"/>
      <color rgb="FF000000"/>
      <name val="Garamond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0000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0"/>
      <color theme="1"/>
      <name val="Times New Roman"/>
      <family val="1"/>
    </font>
    <font>
      <b/>
      <sz val="12"/>
      <name val="Garamond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Garamond"/>
      <family val="1"/>
    </font>
    <font>
      <b/>
      <sz val="12"/>
      <color rgb="FFFF0000"/>
      <name val="Garamond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1" fillId="0" borderId="0" applyFont="0" applyFill="0" applyBorder="0" applyAlignment="0" applyProtection="0"/>
  </cellStyleXfs>
  <cellXfs count="206">
    <xf numFmtId="0" fontId="0" fillId="0" borderId="0" xfId="0"/>
    <xf numFmtId="0" fontId="0" fillId="0" borderId="4" xfId="0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right" vertical="top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/>
    <xf numFmtId="2" fontId="0" fillId="0" borderId="4" xfId="0" applyNumberFormat="1" applyBorder="1" applyAlignment="1">
      <alignment horizontal="center" vertical="top" wrapText="1"/>
    </xf>
    <xf numFmtId="2" fontId="0" fillId="0" borderId="0" xfId="0" applyNumberFormat="1"/>
    <xf numFmtId="0" fontId="7" fillId="0" borderId="0" xfId="0" applyFont="1" applyAlignment="1">
      <alignment horizontal="center" vertical="top" wrapText="1"/>
    </xf>
    <xf numFmtId="2" fontId="0" fillId="0" borderId="4" xfId="0" applyNumberFormat="1" applyBorder="1" applyAlignment="1">
      <alignment horizontal="right" vertical="top" wrapText="1"/>
    </xf>
    <xf numFmtId="2" fontId="0" fillId="0" borderId="8" xfId="0" applyNumberFormat="1" applyBorder="1" applyAlignment="1">
      <alignment horizontal="center" vertical="top" wrapText="1"/>
    </xf>
    <xf numFmtId="0" fontId="24" fillId="0" borderId="8" xfId="0" applyFont="1" applyBorder="1"/>
    <xf numFmtId="0" fontId="0" fillId="0" borderId="0" xfId="0" applyAlignment="1">
      <alignment horizontal="left" wrapText="1"/>
    </xf>
    <xf numFmtId="2" fontId="2" fillId="0" borderId="8" xfId="0" applyNumberFormat="1" applyFont="1" applyBorder="1" applyAlignment="1">
      <alignment wrapText="1"/>
    </xf>
    <xf numFmtId="2" fontId="21" fillId="0" borderId="8" xfId="0" applyNumberFormat="1" applyFont="1" applyBorder="1" applyAlignment="1">
      <alignment wrapText="1"/>
    </xf>
    <xf numFmtId="2" fontId="3" fillId="0" borderId="8" xfId="0" applyNumberFormat="1" applyFont="1" applyBorder="1" applyAlignment="1">
      <alignment wrapText="1"/>
    </xf>
    <xf numFmtId="0" fontId="7" fillId="2" borderId="14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horizontal="center" wrapText="1"/>
    </xf>
    <xf numFmtId="2" fontId="0" fillId="0" borderId="8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 wrapText="1"/>
    </xf>
    <xf numFmtId="49" fontId="12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2" fontId="0" fillId="0" borderId="6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2" fontId="23" fillId="3" borderId="8" xfId="0" applyNumberFormat="1" applyFont="1" applyFill="1" applyBorder="1" applyAlignment="1">
      <alignment horizontal="right"/>
    </xf>
    <xf numFmtId="49" fontId="0" fillId="0" borderId="0" xfId="0" applyNumberFormat="1"/>
    <xf numFmtId="49" fontId="0" fillId="0" borderId="4" xfId="0" applyNumberFormat="1" applyBorder="1" applyAlignment="1">
      <alignment horizontal="right" vertical="top" wrapText="1"/>
    </xf>
    <xf numFmtId="2" fontId="2" fillId="0" borderId="8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19" xfId="0" applyFont="1" applyBorder="1" applyAlignment="1">
      <alignment vertical="top" wrapText="1"/>
    </xf>
    <xf numFmtId="2" fontId="2" fillId="3" borderId="8" xfId="0" applyNumberFormat="1" applyFont="1" applyFill="1" applyBorder="1" applyAlignment="1">
      <alignment wrapText="1"/>
    </xf>
    <xf numFmtId="2" fontId="0" fillId="3" borderId="0" xfId="0" applyNumberFormat="1" applyFill="1"/>
    <xf numFmtId="2" fontId="7" fillId="3" borderId="0" xfId="0" applyNumberFormat="1" applyFont="1" applyFill="1" applyAlignment="1">
      <alignment horizontal="center" vertical="top" wrapText="1"/>
    </xf>
    <xf numFmtId="2" fontId="0" fillId="3" borderId="4" xfId="0" applyNumberFormat="1" applyFill="1" applyBorder="1" applyAlignment="1">
      <alignment horizontal="center" vertical="top" wrapText="1"/>
    </xf>
    <xf numFmtId="2" fontId="23" fillId="3" borderId="0" xfId="0" applyNumberFormat="1" applyFont="1" applyFill="1" applyAlignment="1">
      <alignment horizontal="right"/>
    </xf>
    <xf numFmtId="2" fontId="0" fillId="0" borderId="1" xfId="0" applyNumberFormat="1" applyBorder="1" applyAlignment="1">
      <alignment horizontal="center" vertical="top" wrapText="1"/>
    </xf>
    <xf numFmtId="0" fontId="29" fillId="0" borderId="0" xfId="0" applyFont="1"/>
    <xf numFmtId="2" fontId="29" fillId="0" borderId="0" xfId="0" applyNumberFormat="1" applyFont="1"/>
    <xf numFmtId="2" fontId="29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/>
    </xf>
    <xf numFmtId="2" fontId="8" fillId="0" borderId="0" xfId="0" applyNumberFormat="1" applyFont="1"/>
    <xf numFmtId="2" fontId="16" fillId="0" borderId="0" xfId="0" applyNumberFormat="1" applyFont="1" applyAlignment="1">
      <alignment horizontal="right" wrapText="1"/>
    </xf>
    <xf numFmtId="2" fontId="15" fillId="0" borderId="0" xfId="0" applyNumberFormat="1" applyFont="1" applyAlignment="1">
      <alignment wrapText="1"/>
    </xf>
    <xf numFmtId="0" fontId="0" fillId="2" borderId="8" xfId="0" applyFill="1" applyBorder="1" applyAlignment="1">
      <alignment horizontal="center" vertical="top" wrapText="1"/>
    </xf>
    <xf numFmtId="0" fontId="16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horizontal="right" wrapText="1"/>
    </xf>
    <xf numFmtId="0" fontId="27" fillId="0" borderId="8" xfId="0" applyFont="1" applyBorder="1" applyAlignment="1">
      <alignment horizontal="right" wrapText="1"/>
    </xf>
    <xf numFmtId="2" fontId="27" fillId="0" borderId="8" xfId="0" applyNumberFormat="1" applyFont="1" applyBorder="1" applyAlignment="1">
      <alignment horizontal="right" wrapText="1"/>
    </xf>
    <xf numFmtId="0" fontId="28" fillId="0" borderId="8" xfId="0" applyFont="1" applyBorder="1" applyAlignment="1">
      <alignment horizontal="right" wrapText="1"/>
    </xf>
    <xf numFmtId="2" fontId="11" fillId="0" borderId="0" xfId="0" applyNumberFormat="1" applyFont="1" applyAlignment="1">
      <alignment horizontal="right" wrapText="1"/>
    </xf>
    <xf numFmtId="0" fontId="0" fillId="0" borderId="20" xfId="0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2" fontId="28" fillId="0" borderId="2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30" fillId="0" borderId="0" xfId="0" applyFont="1" applyAlignment="1">
      <alignment horizontal="left" vertical="top"/>
    </xf>
    <xf numFmtId="17" fontId="8" fillId="0" borderId="0" xfId="0" applyNumberFormat="1" applyFont="1"/>
    <xf numFmtId="2" fontId="10" fillId="0" borderId="8" xfId="0" applyNumberFormat="1" applyFont="1" applyBorder="1" applyAlignment="1">
      <alignment vertical="top" wrapText="1"/>
    </xf>
    <xf numFmtId="2" fontId="16" fillId="0" borderId="0" xfId="0" applyNumberFormat="1" applyFont="1"/>
    <xf numFmtId="0" fontId="12" fillId="0" borderId="8" xfId="0" applyFont="1" applyBorder="1" applyAlignment="1">
      <alignment vertical="center" wrapText="1"/>
    </xf>
    <xf numFmtId="2" fontId="14" fillId="0" borderId="8" xfId="0" applyNumberFormat="1" applyFont="1" applyBorder="1" applyAlignment="1">
      <alignment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7" fillId="0" borderId="8" xfId="0" applyNumberFormat="1" applyFont="1" applyBorder="1"/>
    <xf numFmtId="2" fontId="0" fillId="0" borderId="8" xfId="0" applyNumberFormat="1" applyBorder="1"/>
    <xf numFmtId="2" fontId="16" fillId="0" borderId="8" xfId="0" applyNumberFormat="1" applyFont="1" applyBorder="1" applyAlignment="1">
      <alignment wrapText="1"/>
    </xf>
    <xf numFmtId="2" fontId="22" fillId="0" borderId="8" xfId="0" applyNumberFormat="1" applyFont="1" applyBorder="1" applyAlignment="1">
      <alignment vertical="top" wrapText="1"/>
    </xf>
    <xf numFmtId="2" fontId="15" fillId="0" borderId="8" xfId="0" applyNumberFormat="1" applyFont="1" applyBorder="1" applyAlignment="1">
      <alignment wrapText="1"/>
    </xf>
    <xf numFmtId="2" fontId="0" fillId="0" borderId="8" xfId="0" applyNumberFormat="1" applyBorder="1" applyAlignment="1">
      <alignment vertical="top"/>
    </xf>
    <xf numFmtId="0" fontId="12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4" fillId="0" borderId="0" xfId="0" applyNumberFormat="1" applyFont="1" applyAlignment="1">
      <alignment vertical="top" wrapText="1"/>
    </xf>
    <xf numFmtId="2" fontId="7" fillId="0" borderId="0" xfId="0" applyNumberFormat="1" applyFont="1"/>
    <xf numFmtId="0" fontId="9" fillId="0" borderId="0" xfId="0" applyFont="1"/>
    <xf numFmtId="2" fontId="11" fillId="0" borderId="20" xfId="0" applyNumberFormat="1" applyFont="1" applyBorder="1" applyAlignment="1">
      <alignment horizontal="right" wrapText="1"/>
    </xf>
    <xf numFmtId="0" fontId="0" fillId="0" borderId="8" xfId="0" applyBorder="1" applyAlignment="1">
      <alignment horizontal="right" vertical="top" wrapText="1"/>
    </xf>
    <xf numFmtId="0" fontId="0" fillId="0" borderId="1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2" fontId="25" fillId="0" borderId="0" xfId="0" applyNumberFormat="1" applyFont="1" applyAlignment="1">
      <alignment horizontal="right" vertical="top"/>
    </xf>
    <xf numFmtId="0" fontId="32" fillId="0" borderId="0" xfId="0" applyFont="1"/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/>
    </xf>
    <xf numFmtId="2" fontId="2" fillId="0" borderId="8" xfId="0" applyNumberFormat="1" applyFont="1" applyBorder="1" applyAlignment="1">
      <alignment horizontal="left" wrapText="1"/>
    </xf>
    <xf numFmtId="2" fontId="0" fillId="0" borderId="8" xfId="0" applyNumberFormat="1" applyBorder="1" applyAlignment="1">
      <alignment horizontal="left"/>
    </xf>
    <xf numFmtId="2" fontId="16" fillId="0" borderId="8" xfId="0" applyNumberFormat="1" applyFont="1" applyBorder="1" applyAlignment="1">
      <alignment horizontal="left" wrapText="1"/>
    </xf>
    <xf numFmtId="2" fontId="22" fillId="0" borderId="8" xfId="0" applyNumberFormat="1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left" wrapText="1"/>
    </xf>
    <xf numFmtId="2" fontId="21" fillId="0" borderId="8" xfId="0" applyNumberFormat="1" applyFont="1" applyBorder="1" applyAlignment="1">
      <alignment horizontal="left" wrapText="1"/>
    </xf>
    <xf numFmtId="2" fontId="3" fillId="0" borderId="8" xfId="0" applyNumberFormat="1" applyFont="1" applyBorder="1" applyAlignment="1">
      <alignment horizontal="left"/>
    </xf>
    <xf numFmtId="2" fontId="2" fillId="0" borderId="8" xfId="0" applyNumberFormat="1" applyFont="1" applyBorder="1" applyAlignment="1">
      <alignment horizontal="left" vertical="top" wrapText="1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2" fillId="0" borderId="8" xfId="0" applyFont="1" applyBorder="1" applyAlignment="1">
      <alignment horizontal="left" vertical="center" wrapText="1"/>
    </xf>
    <xf numFmtId="2" fontId="10" fillId="0" borderId="8" xfId="0" applyNumberFormat="1" applyFont="1" applyBorder="1" applyAlignment="1">
      <alignment horizontal="left" vertical="top" wrapText="1"/>
    </xf>
    <xf numFmtId="2" fontId="1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/>
    </xf>
    <xf numFmtId="0" fontId="32" fillId="0" borderId="0" xfId="0" applyFont="1" applyAlignment="1">
      <alignment horizontal="left"/>
    </xf>
    <xf numFmtId="2" fontId="3" fillId="0" borderId="8" xfId="0" applyNumberFormat="1" applyFont="1" applyBorder="1"/>
    <xf numFmtId="2" fontId="3" fillId="3" borderId="8" xfId="0" applyNumberFormat="1" applyFont="1" applyFill="1" applyBorder="1" applyAlignment="1">
      <alignment wrapText="1"/>
    </xf>
    <xf numFmtId="2" fontId="0" fillId="3" borderId="8" xfId="0" applyNumberFormat="1" applyFill="1" applyBorder="1" applyAlignment="1">
      <alignment horizontal="center" vertical="top" wrapText="1"/>
    </xf>
    <xf numFmtId="2" fontId="7" fillId="3" borderId="8" xfId="0" applyNumberFormat="1" applyFont="1" applyFill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33" fillId="3" borderId="8" xfId="0" applyNumberFormat="1" applyFont="1" applyFill="1" applyBorder="1" applyAlignment="1">
      <alignment wrapText="1"/>
    </xf>
    <xf numFmtId="2" fontId="16" fillId="3" borderId="8" xfId="0" applyNumberFormat="1" applyFont="1" applyFill="1" applyBorder="1" applyAlignment="1">
      <alignment wrapText="1"/>
    </xf>
    <xf numFmtId="0" fontId="12" fillId="2" borderId="8" xfId="0" applyFont="1" applyFill="1" applyBorder="1" applyAlignment="1">
      <alignment horizontal="center" vertical="top" wrapText="1"/>
    </xf>
    <xf numFmtId="2" fontId="7" fillId="0" borderId="0" xfId="0" applyNumberFormat="1" applyFont="1" applyAlignment="1">
      <alignment horizontal="center" vertical="top" wrapText="1"/>
    </xf>
    <xf numFmtId="0" fontId="0" fillId="2" borderId="8" xfId="0" applyFill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2" fontId="7" fillId="0" borderId="8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2" fontId="25" fillId="0" borderId="17" xfId="0" applyNumberFormat="1" applyFont="1" applyBorder="1" applyAlignment="1">
      <alignment horizontal="right" vertical="top" wrapText="1"/>
    </xf>
    <xf numFmtId="2" fontId="25" fillId="0" borderId="0" xfId="0" applyNumberFormat="1" applyFont="1" applyAlignment="1">
      <alignment horizontal="right" vertical="top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right" vertical="center" wrapText="1"/>
    </xf>
    <xf numFmtId="2" fontId="16" fillId="0" borderId="8" xfId="0" applyNumberFormat="1" applyFont="1" applyBorder="1" applyAlignment="1">
      <alignment horizontal="right" vertical="center" wrapText="1"/>
    </xf>
    <xf numFmtId="49" fontId="16" fillId="0" borderId="0" xfId="0" applyNumberFormat="1" applyFont="1" applyAlignment="1">
      <alignment horizontal="right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9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7" fillId="2" borderId="1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2" fontId="0" fillId="0" borderId="1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0" fontId="7" fillId="0" borderId="1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2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/>
    </xf>
    <xf numFmtId="2" fontId="0" fillId="0" borderId="8" xfId="0" applyNumberForma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8"/>
  <sheetViews>
    <sheetView topLeftCell="A61" zoomScale="120" zoomScaleNormal="120" workbookViewId="0">
      <selection activeCell="H9" sqref="H9"/>
    </sheetView>
  </sheetViews>
  <sheetFormatPr defaultRowHeight="15"/>
  <cols>
    <col min="1" max="1" width="4.85546875" customWidth="1"/>
    <col min="2" max="2" width="36.140625" customWidth="1"/>
    <col min="3" max="3" width="13.85546875" customWidth="1"/>
    <col min="4" max="4" width="14.85546875" customWidth="1"/>
    <col min="5" max="5" width="0.5703125" style="130" hidden="1" customWidth="1"/>
    <col min="6" max="6" width="2.85546875" style="130" bestFit="1" customWidth="1"/>
    <col min="7" max="7" width="12.5703125" bestFit="1" customWidth="1"/>
    <col min="8" max="8" width="13" bestFit="1" customWidth="1"/>
    <col min="9" max="9" width="8.42578125" bestFit="1" customWidth="1"/>
    <col min="10" max="10" width="16.85546875" style="72" bestFit="1" customWidth="1"/>
    <col min="11" max="12" width="17.85546875" style="73" bestFit="1" customWidth="1"/>
    <col min="13" max="13" width="24.5703125" style="72" customWidth="1"/>
    <col min="14" max="14" width="12.42578125" style="72" customWidth="1"/>
    <col min="15" max="15" width="16.7109375" style="72" customWidth="1"/>
    <col min="16" max="16" width="12.7109375" customWidth="1"/>
  </cols>
  <sheetData>
    <row r="1" spans="1:15" ht="15" customHeight="1">
      <c r="A1" s="160" t="s">
        <v>139</v>
      </c>
      <c r="B1" s="160"/>
      <c r="C1" s="160"/>
      <c r="D1" s="160"/>
      <c r="E1" s="160"/>
      <c r="F1" s="160"/>
      <c r="G1" s="160"/>
      <c r="H1" s="160"/>
    </row>
    <row r="2" spans="1:15" ht="15" customHeight="1">
      <c r="A2" s="160" t="s">
        <v>152</v>
      </c>
      <c r="B2" s="160"/>
      <c r="C2" s="160"/>
      <c r="D2" s="160"/>
      <c r="E2" s="160"/>
      <c r="F2" s="160"/>
      <c r="G2" s="160"/>
      <c r="H2" s="160"/>
    </row>
    <row r="3" spans="1:15" ht="15.75">
      <c r="A3" s="30"/>
      <c r="B3" s="160" t="s">
        <v>44</v>
      </c>
      <c r="C3" s="160"/>
      <c r="D3" s="160"/>
      <c r="E3" s="160"/>
      <c r="F3" s="160"/>
      <c r="G3" s="160"/>
      <c r="H3" s="160"/>
    </row>
    <row r="4" spans="1:15" ht="15.75" customHeight="1">
      <c r="A4" s="160" t="s">
        <v>153</v>
      </c>
      <c r="B4" s="160"/>
      <c r="C4" s="160"/>
      <c r="D4" s="160"/>
      <c r="E4" s="160"/>
      <c r="F4" s="160"/>
      <c r="G4" s="160"/>
      <c r="H4" s="160"/>
    </row>
    <row r="5" spans="1:15" ht="15.75" customHeight="1">
      <c r="A5" s="47"/>
      <c r="B5" s="47"/>
      <c r="C5" s="47"/>
      <c r="D5" s="30"/>
      <c r="E5" s="118"/>
      <c r="F5" s="118"/>
      <c r="G5" s="162" t="s">
        <v>107</v>
      </c>
      <c r="H5" s="162"/>
    </row>
    <row r="6" spans="1:15">
      <c r="A6" s="158" t="s">
        <v>166</v>
      </c>
      <c r="B6" s="161" t="s">
        <v>0</v>
      </c>
      <c r="C6" s="161" t="s">
        <v>146</v>
      </c>
      <c r="D6" s="161" t="s">
        <v>154</v>
      </c>
      <c r="E6" s="119"/>
      <c r="F6" s="158"/>
      <c r="G6" s="161" t="s">
        <v>1</v>
      </c>
      <c r="H6" s="161"/>
    </row>
    <row r="7" spans="1:15" ht="30.75" customHeight="1">
      <c r="A7" s="159"/>
      <c r="B7" s="161"/>
      <c r="C7" s="161"/>
      <c r="D7" s="161"/>
      <c r="E7" s="119"/>
      <c r="F7" s="159"/>
      <c r="G7" s="161"/>
      <c r="H7" s="161"/>
    </row>
    <row r="8" spans="1:15" ht="63" customHeight="1">
      <c r="A8" s="48"/>
      <c r="B8" s="48"/>
      <c r="C8" s="48"/>
      <c r="D8" s="48"/>
      <c r="E8" s="119"/>
      <c r="F8" s="119"/>
      <c r="G8" s="46" t="s">
        <v>2</v>
      </c>
      <c r="H8" s="155" t="s">
        <v>167</v>
      </c>
    </row>
    <row r="9" spans="1:15" ht="15.75">
      <c r="A9" s="8">
        <v>1</v>
      </c>
      <c r="B9" s="8" t="s">
        <v>138</v>
      </c>
      <c r="C9" s="100">
        <v>315049.59000000003</v>
      </c>
      <c r="D9" s="100">
        <v>44897.9</v>
      </c>
      <c r="E9" s="120"/>
      <c r="F9" s="120" t="s">
        <v>144</v>
      </c>
      <c r="G9" s="59">
        <f>D9/C9*100</f>
        <v>14.251058063589289</v>
      </c>
      <c r="H9" s="59">
        <v>15.119150812904778</v>
      </c>
      <c r="I9" s="19"/>
      <c r="J9" s="73"/>
      <c r="M9" s="32"/>
      <c r="N9"/>
    </row>
    <row r="10" spans="1:15" ht="36" customHeight="1">
      <c r="A10" s="8"/>
      <c r="B10" s="8" t="s">
        <v>3</v>
      </c>
      <c r="C10" s="38">
        <f>SUM(C11:C17)</f>
        <v>283049.58</v>
      </c>
      <c r="D10" s="38">
        <v>42057.51</v>
      </c>
      <c r="E10" s="121"/>
      <c r="F10" s="120" t="s">
        <v>165</v>
      </c>
      <c r="G10" s="59">
        <v>28.88</v>
      </c>
      <c r="H10" s="59">
        <v>14.273304567329802</v>
      </c>
      <c r="I10" s="19"/>
      <c r="J10" s="73"/>
      <c r="O10" s="32"/>
    </row>
    <row r="11" spans="1:15" ht="15.75">
      <c r="A11" s="8" t="s">
        <v>4</v>
      </c>
      <c r="B11" s="36" t="s">
        <v>111</v>
      </c>
      <c r="C11" s="40">
        <v>108244.02</v>
      </c>
      <c r="D11" s="101">
        <v>17890.490000000002</v>
      </c>
      <c r="E11" s="122"/>
      <c r="F11" s="122"/>
      <c r="G11" s="59">
        <v>28.88</v>
      </c>
      <c r="H11" s="59">
        <v>15.166733666102191</v>
      </c>
      <c r="I11" s="19"/>
      <c r="J11" s="38"/>
      <c r="M11" s="32"/>
      <c r="N11" s="96"/>
      <c r="O11" s="32"/>
    </row>
    <row r="12" spans="1:15" ht="15.75">
      <c r="A12" s="8" t="s">
        <v>5</v>
      </c>
      <c r="B12" s="9" t="s">
        <v>6</v>
      </c>
      <c r="C12" s="40">
        <v>29000</v>
      </c>
      <c r="D12" s="102">
        <v>4717.3599999999997</v>
      </c>
      <c r="E12" s="123"/>
      <c r="F12" s="123"/>
      <c r="G12" s="59">
        <f t="shared" ref="G12:G27" si="0">D12/C12*100</f>
        <v>16.266758620689654</v>
      </c>
      <c r="H12" s="59">
        <v>14.321615384615386</v>
      </c>
      <c r="I12" s="19"/>
      <c r="J12"/>
      <c r="M12" s="32"/>
      <c r="O12" s="32"/>
    </row>
    <row r="13" spans="1:15" ht="15.75">
      <c r="A13" s="8" t="s">
        <v>7</v>
      </c>
      <c r="B13" s="9" t="s">
        <v>8</v>
      </c>
      <c r="C13" s="40">
        <v>723</v>
      </c>
      <c r="D13" s="102">
        <v>73.400000000000006</v>
      </c>
      <c r="E13" s="123"/>
      <c r="F13" s="123"/>
      <c r="G13" s="59">
        <f t="shared" si="0"/>
        <v>10.152143845089904</v>
      </c>
      <c r="H13" s="59">
        <v>28.779302537482398</v>
      </c>
      <c r="I13" s="19"/>
      <c r="J13" s="60"/>
      <c r="M13" s="32"/>
    </row>
    <row r="14" spans="1:15" ht="15.75">
      <c r="A14" s="8" t="s">
        <v>9</v>
      </c>
      <c r="B14" s="9" t="s">
        <v>10</v>
      </c>
      <c r="C14" s="40">
        <v>32400</v>
      </c>
      <c r="D14" s="102">
        <v>4782.2700000000004</v>
      </c>
      <c r="E14" s="123"/>
      <c r="F14" s="123"/>
      <c r="G14" s="59">
        <f t="shared" si="0"/>
        <v>14.760092592592594</v>
      </c>
      <c r="H14" s="59">
        <v>16.018079096045199</v>
      </c>
      <c r="I14" s="19"/>
      <c r="J14" s="32"/>
      <c r="M14" s="32"/>
    </row>
    <row r="15" spans="1:15" ht="15.75">
      <c r="A15" s="8" t="s">
        <v>11</v>
      </c>
      <c r="B15" s="9" t="s">
        <v>12</v>
      </c>
      <c r="C15" s="40">
        <v>45000</v>
      </c>
      <c r="D15" s="102">
        <v>7086.83</v>
      </c>
      <c r="E15" s="123"/>
      <c r="F15" s="123"/>
      <c r="G15" s="59">
        <f t="shared" si="0"/>
        <v>15.74851111111111</v>
      </c>
      <c r="H15" s="59">
        <v>14.474782608695651</v>
      </c>
      <c r="I15" s="19"/>
      <c r="J15"/>
    </row>
    <row r="16" spans="1:15" ht="15.75">
      <c r="A16" s="8" t="s">
        <v>13</v>
      </c>
      <c r="B16" s="9" t="s">
        <v>14</v>
      </c>
      <c r="C16" s="40">
        <f>D79</f>
        <v>45742.89</v>
      </c>
      <c r="D16" s="103">
        <f>G79</f>
        <v>4779.880000000001</v>
      </c>
      <c r="E16" s="124"/>
      <c r="F16" s="124"/>
      <c r="G16" s="59">
        <f t="shared" si="0"/>
        <v>10.449449083781111</v>
      </c>
      <c r="H16" s="59">
        <v>10.202130538826548</v>
      </c>
      <c r="I16" s="19"/>
      <c r="J16"/>
    </row>
    <row r="17" spans="1:14" ht="15.75">
      <c r="A17" s="8" t="s">
        <v>15</v>
      </c>
      <c r="B17" s="9" t="s">
        <v>16</v>
      </c>
      <c r="C17" s="40">
        <f>C91</f>
        <v>21939.67</v>
      </c>
      <c r="D17" s="40">
        <f>D91</f>
        <v>2727.3</v>
      </c>
      <c r="E17" s="125"/>
      <c r="F17" s="125"/>
      <c r="G17" s="59">
        <f t="shared" si="0"/>
        <v>12.430907119386939</v>
      </c>
      <c r="H17" s="59">
        <v>13.251647533949093</v>
      </c>
      <c r="I17" s="19"/>
      <c r="J17"/>
    </row>
    <row r="18" spans="1:14" ht="15.75">
      <c r="A18" s="8"/>
      <c r="B18" s="8" t="s">
        <v>17</v>
      </c>
      <c r="C18" s="66">
        <v>16000</v>
      </c>
      <c r="D18" s="38">
        <v>2436.13</v>
      </c>
      <c r="E18" s="121"/>
      <c r="F18" s="121"/>
      <c r="G18" s="59">
        <f t="shared" si="0"/>
        <v>15.2258125</v>
      </c>
      <c r="H18" s="59">
        <v>16.941403405584911</v>
      </c>
      <c r="I18" s="19"/>
      <c r="J18" s="73"/>
    </row>
    <row r="19" spans="1:14" ht="31.5">
      <c r="A19" s="8"/>
      <c r="B19" s="8" t="s">
        <v>18</v>
      </c>
      <c r="C19" s="38">
        <v>16000</v>
      </c>
      <c r="D19" s="38">
        <v>404.25</v>
      </c>
      <c r="E19" s="121"/>
      <c r="F19" s="121"/>
      <c r="G19" s="59">
        <f t="shared" si="0"/>
        <v>2.5265624999999998</v>
      </c>
      <c r="H19" s="59">
        <v>26.468950371575911</v>
      </c>
      <c r="I19" s="19"/>
    </row>
    <row r="20" spans="1:14" ht="15.75">
      <c r="A20" s="8">
        <v>2</v>
      </c>
      <c r="B20" s="8" t="s">
        <v>19</v>
      </c>
      <c r="C20" s="66">
        <f>C21+C22+C23</f>
        <v>55214.39</v>
      </c>
      <c r="D20" s="66">
        <f t="shared" ref="D20" si="1">D21+D22+D23</f>
        <v>-4193.75</v>
      </c>
      <c r="E20" s="121"/>
      <c r="F20" s="121"/>
      <c r="G20" s="59">
        <f t="shared" si="0"/>
        <v>-7.5953931574721727</v>
      </c>
      <c r="H20" s="59">
        <v>8.3191718592071791</v>
      </c>
      <c r="I20" s="19"/>
    </row>
    <row r="21" spans="1:14" ht="45.75" customHeight="1">
      <c r="A21" s="8"/>
      <c r="B21" s="9" t="s">
        <v>20</v>
      </c>
      <c r="C21" s="40">
        <v>167</v>
      </c>
      <c r="D21" s="102">
        <v>2.58</v>
      </c>
      <c r="E21" s="123"/>
      <c r="F21" s="123"/>
      <c r="G21" s="59">
        <f t="shared" si="0"/>
        <v>1.5449101796407188</v>
      </c>
      <c r="H21" s="59">
        <v>1.2844036697247705</v>
      </c>
      <c r="I21" s="19"/>
      <c r="M21" s="32"/>
      <c r="N21"/>
    </row>
    <row r="22" spans="1:14" ht="15.75">
      <c r="A22" s="8"/>
      <c r="B22" s="9" t="s">
        <v>21</v>
      </c>
      <c r="C22" s="40">
        <v>23</v>
      </c>
      <c r="D22" s="102">
        <v>0.26</v>
      </c>
      <c r="E22" s="123"/>
      <c r="F22" s="123"/>
      <c r="G22" s="59">
        <f t="shared" si="0"/>
        <v>1.1304347826086958</v>
      </c>
      <c r="H22" s="59">
        <v>0.66666666666666674</v>
      </c>
      <c r="I22" s="19"/>
      <c r="N22"/>
    </row>
    <row r="23" spans="1:14" ht="31.5">
      <c r="A23" s="8"/>
      <c r="B23" s="9" t="s">
        <v>22</v>
      </c>
      <c r="C23" s="142">
        <v>55024.39</v>
      </c>
      <c r="D23" s="148">
        <v>-4196.59</v>
      </c>
      <c r="E23" s="123"/>
      <c r="F23" s="123"/>
      <c r="G23" s="59">
        <f t="shared" si="0"/>
        <v>-7.6267815054378616</v>
      </c>
      <c r="H23" s="59">
        <v>8.3405206284954225</v>
      </c>
      <c r="I23" s="19"/>
    </row>
    <row r="24" spans="1:14" ht="15.75">
      <c r="A24" s="8">
        <v>3</v>
      </c>
      <c r="B24" s="8" t="s">
        <v>23</v>
      </c>
      <c r="C24" s="39">
        <f>C20+C9</f>
        <v>370263.98000000004</v>
      </c>
      <c r="D24" s="39">
        <f>D9+D20</f>
        <v>40704.15</v>
      </c>
      <c r="E24" s="126"/>
      <c r="F24" s="126"/>
      <c r="G24" s="59">
        <f t="shared" si="0"/>
        <v>10.993278363182938</v>
      </c>
      <c r="H24" s="59">
        <v>13.477891144206611</v>
      </c>
      <c r="I24" s="19"/>
      <c r="J24" s="73"/>
      <c r="L24" s="96"/>
    </row>
    <row r="25" spans="1:14" ht="31.5">
      <c r="A25" s="8">
        <v>4</v>
      </c>
      <c r="B25" s="8" t="s">
        <v>24</v>
      </c>
      <c r="C25" s="38">
        <v>338006.54</v>
      </c>
      <c r="D25" s="38">
        <f>377916854422/10000000</f>
        <v>37791.685442200003</v>
      </c>
      <c r="E25" s="121"/>
      <c r="F25" s="121"/>
      <c r="G25" s="59">
        <f t="shared" si="0"/>
        <v>11.18075568662074</v>
      </c>
      <c r="H25" s="59">
        <v>15.193902482468763</v>
      </c>
      <c r="I25" s="19"/>
      <c r="K25" s="32"/>
    </row>
    <row r="26" spans="1:14" ht="31.5">
      <c r="A26" s="8"/>
      <c r="B26" s="9" t="s">
        <v>25</v>
      </c>
      <c r="C26" s="40">
        <f>C25-C27--C28-C29-C30</f>
        <v>243538.88</v>
      </c>
      <c r="D26" s="141">
        <f>D25-D27-D28-D29-D30</f>
        <v>26528.205442200007</v>
      </c>
      <c r="E26" s="127"/>
      <c r="F26" s="127"/>
      <c r="G26" s="59">
        <f t="shared" si="0"/>
        <v>10.892800953260526</v>
      </c>
      <c r="H26" s="59">
        <v>16.294681394683057</v>
      </c>
      <c r="I26" s="19"/>
      <c r="J26"/>
    </row>
    <row r="27" spans="1:14" ht="15.75">
      <c r="A27" s="8"/>
      <c r="B27" s="9" t="s">
        <v>26</v>
      </c>
      <c r="C27" s="40">
        <v>53331.53</v>
      </c>
      <c r="D27" s="40">
        <v>4638.99</v>
      </c>
      <c r="E27" s="125"/>
      <c r="F27" s="125"/>
      <c r="G27" s="59">
        <f t="shared" si="0"/>
        <v>8.69840036466233</v>
      </c>
      <c r="H27" s="59">
        <v>11.069712292084782</v>
      </c>
      <c r="I27" s="19"/>
      <c r="J27"/>
    </row>
    <row r="28" spans="1:14" ht="15.75">
      <c r="A28" s="8"/>
      <c r="B28" s="9" t="s">
        <v>27</v>
      </c>
      <c r="C28" s="40">
        <v>0</v>
      </c>
      <c r="D28" s="147">
        <v>5267.05</v>
      </c>
      <c r="E28" s="125"/>
      <c r="F28" s="125"/>
      <c r="G28" s="59">
        <v>0</v>
      </c>
      <c r="H28" s="59">
        <v>0</v>
      </c>
      <c r="I28" s="19"/>
      <c r="J28"/>
    </row>
    <row r="29" spans="1:14" ht="15.75">
      <c r="A29" s="8"/>
      <c r="B29" s="9" t="s">
        <v>28</v>
      </c>
      <c r="C29" s="40">
        <v>41136.129999999997</v>
      </c>
      <c r="D29" s="40">
        <v>1357.44</v>
      </c>
      <c r="E29" s="125"/>
      <c r="F29" s="125"/>
      <c r="G29" s="59">
        <f>D29/C29*100</f>
        <v>3.299872885465891</v>
      </c>
      <c r="H29" s="59">
        <v>12.746075236165776</v>
      </c>
      <c r="I29" s="19"/>
    </row>
    <row r="30" spans="1:14" ht="15.75">
      <c r="A30" s="8"/>
      <c r="B30" s="9" t="s">
        <v>29</v>
      </c>
      <c r="C30" s="40">
        <v>0</v>
      </c>
      <c r="D30" s="40">
        <v>0</v>
      </c>
      <c r="E30" s="125"/>
      <c r="F30" s="125"/>
      <c r="G30" s="59">
        <v>0</v>
      </c>
      <c r="H30" s="59">
        <v>0</v>
      </c>
      <c r="I30" s="19"/>
    </row>
    <row r="31" spans="1:14" ht="15.75">
      <c r="A31" s="8">
        <v>5</v>
      </c>
      <c r="B31" s="8" t="s">
        <v>30</v>
      </c>
      <c r="C31" s="66">
        <f>SUM(C32:C33)</f>
        <v>71924.42</v>
      </c>
      <c r="D31" s="66">
        <f t="shared" ref="D31" si="2">SUM(D32:D33)</f>
        <v>2849.36</v>
      </c>
      <c r="E31" s="121"/>
      <c r="F31" s="121"/>
      <c r="G31" s="59">
        <f>D31/C31*100</f>
        <v>3.9616030271776959</v>
      </c>
      <c r="H31" s="59">
        <v>4.8950947168173577</v>
      </c>
      <c r="I31" s="19"/>
    </row>
    <row r="32" spans="1:14" ht="31.5">
      <c r="A32" s="8"/>
      <c r="B32" s="9" t="s">
        <v>31</v>
      </c>
      <c r="C32" s="40">
        <v>71924.42</v>
      </c>
      <c r="D32" s="40">
        <v>2849.36</v>
      </c>
      <c r="E32" s="125"/>
      <c r="F32" s="125"/>
      <c r="G32" s="59">
        <f>D32/C32*100</f>
        <v>3.9616030271776959</v>
      </c>
      <c r="H32" s="59">
        <v>4.8950947168173577</v>
      </c>
      <c r="I32" s="19"/>
    </row>
    <row r="33" spans="1:15" ht="15.75">
      <c r="A33" s="8"/>
      <c r="B33" s="9" t="s">
        <v>32</v>
      </c>
      <c r="C33" s="40">
        <v>0</v>
      </c>
      <c r="D33" s="40">
        <v>0</v>
      </c>
      <c r="E33" s="125"/>
      <c r="F33" s="125"/>
      <c r="G33" s="59">
        <v>0</v>
      </c>
      <c r="H33" s="59">
        <v>0</v>
      </c>
      <c r="I33" s="19"/>
    </row>
    <row r="34" spans="1:15" ht="16.5">
      <c r="A34" s="8">
        <v>6</v>
      </c>
      <c r="B34" s="10" t="s">
        <v>33</v>
      </c>
      <c r="C34" s="40"/>
      <c r="D34" s="38"/>
      <c r="E34" s="121"/>
      <c r="F34" s="121"/>
      <c r="G34" s="59"/>
      <c r="H34" s="59"/>
      <c r="I34" s="19"/>
    </row>
    <row r="35" spans="1:15" ht="16.5">
      <c r="A35" s="8" t="s">
        <v>34</v>
      </c>
      <c r="B35" s="10" t="s">
        <v>35</v>
      </c>
      <c r="C35" s="66">
        <f>C36+C37</f>
        <v>128944.87</v>
      </c>
      <c r="D35" s="66">
        <f t="shared" ref="D35" si="3">D36+D37</f>
        <v>9857.76</v>
      </c>
      <c r="E35" s="121"/>
      <c r="F35" s="121"/>
      <c r="G35" s="59">
        <f t="shared" ref="G35:G47" si="4">D35/C35*100</f>
        <v>7.6449415940316205</v>
      </c>
      <c r="H35" s="59">
        <v>12.189735653412184</v>
      </c>
      <c r="I35" s="19"/>
      <c r="M35"/>
    </row>
    <row r="36" spans="1:15" ht="16.5">
      <c r="A36" s="8"/>
      <c r="B36" s="11" t="s">
        <v>36</v>
      </c>
      <c r="C36" s="40">
        <v>122673.31</v>
      </c>
      <c r="D36" s="40">
        <v>9854.11</v>
      </c>
      <c r="E36" s="125"/>
      <c r="F36" s="125"/>
      <c r="G36" s="59">
        <f t="shared" si="4"/>
        <v>8.0328068102181316</v>
      </c>
      <c r="H36" s="59">
        <v>12.39697881010969</v>
      </c>
      <c r="I36" s="19"/>
      <c r="L36" s="96"/>
      <c r="M36"/>
    </row>
    <row r="37" spans="1:15" ht="16.5">
      <c r="A37" s="8"/>
      <c r="B37" s="11" t="s">
        <v>37</v>
      </c>
      <c r="C37" s="40">
        <v>6271.56</v>
      </c>
      <c r="D37" s="40">
        <v>3.65</v>
      </c>
      <c r="E37" s="125"/>
      <c r="F37" s="125"/>
      <c r="G37" s="59">
        <f t="shared" si="4"/>
        <v>5.8199235915784901E-2</v>
      </c>
      <c r="H37" s="59">
        <v>2.1432075290405126</v>
      </c>
      <c r="I37" s="19"/>
      <c r="L37" s="96"/>
      <c r="M37"/>
    </row>
    <row r="38" spans="1:15" ht="16.5">
      <c r="A38" s="8" t="s">
        <v>5</v>
      </c>
      <c r="B38" s="10" t="s">
        <v>38</v>
      </c>
      <c r="C38" s="38">
        <f>C39+C40</f>
        <v>153339.85999999999</v>
      </c>
      <c r="D38" s="38">
        <f t="shared" ref="D38" si="5">D39+D40</f>
        <v>17051.82</v>
      </c>
      <c r="E38" s="121"/>
      <c r="F38" s="121"/>
      <c r="G38" s="59">
        <f t="shared" si="4"/>
        <v>11.120278836826902</v>
      </c>
      <c r="H38" s="59">
        <v>18.125171372801844</v>
      </c>
      <c r="I38" s="19"/>
      <c r="L38" s="96"/>
      <c r="M38"/>
    </row>
    <row r="39" spans="1:15" ht="16.5">
      <c r="A39" s="8"/>
      <c r="B39" s="11" t="s">
        <v>39</v>
      </c>
      <c r="C39" s="40">
        <v>127341.69</v>
      </c>
      <c r="D39" s="40">
        <v>16339.8</v>
      </c>
      <c r="E39" s="125"/>
      <c r="F39" s="125"/>
      <c r="G39" s="59">
        <f t="shared" si="4"/>
        <v>12.831461558268936</v>
      </c>
      <c r="H39" s="59">
        <v>20.419842861567954</v>
      </c>
      <c r="I39" s="19"/>
      <c r="L39" s="96"/>
      <c r="M39"/>
    </row>
    <row r="40" spans="1:15" ht="16.5">
      <c r="A40" s="8"/>
      <c r="B40" s="11" t="s">
        <v>37</v>
      </c>
      <c r="C40" s="40">
        <v>25998.17</v>
      </c>
      <c r="D40" s="40">
        <v>712.02</v>
      </c>
      <c r="E40" s="125"/>
      <c r="F40" s="125"/>
      <c r="G40" s="59">
        <f t="shared" si="4"/>
        <v>2.738731226082451</v>
      </c>
      <c r="H40" s="59">
        <v>1.4374561608604164</v>
      </c>
      <c r="I40" s="19"/>
      <c r="L40" s="96"/>
      <c r="M40"/>
    </row>
    <row r="41" spans="1:15" ht="16.5">
      <c r="A41" s="8" t="s">
        <v>7</v>
      </c>
      <c r="B41" s="10" t="s">
        <v>40</v>
      </c>
      <c r="C41" s="38">
        <f>C42+C43</f>
        <v>120239.83</v>
      </c>
      <c r="D41" s="38">
        <f t="shared" ref="D41" si="6">D42+D43</f>
        <v>11485.329999999998</v>
      </c>
      <c r="E41" s="121"/>
      <c r="F41" s="121"/>
      <c r="G41" s="59">
        <f t="shared" si="4"/>
        <v>9.5520178296991922</v>
      </c>
      <c r="H41" s="59">
        <v>9.2082668502412233</v>
      </c>
      <c r="I41" s="19"/>
      <c r="L41" s="96"/>
      <c r="M41"/>
    </row>
    <row r="42" spans="1:15" ht="16.5">
      <c r="A42" s="8"/>
      <c r="B42" s="11" t="s">
        <v>36</v>
      </c>
      <c r="C42" s="40">
        <v>80585.14</v>
      </c>
      <c r="D42" s="40">
        <v>9351.6299999999992</v>
      </c>
      <c r="E42" s="125"/>
      <c r="F42" s="125"/>
      <c r="G42" s="59">
        <f t="shared" si="4"/>
        <v>11.604658129277928</v>
      </c>
      <c r="H42" s="59">
        <v>10.466358619571855</v>
      </c>
      <c r="I42" s="19"/>
      <c r="L42" s="96"/>
      <c r="M42"/>
    </row>
    <row r="43" spans="1:15" ht="16.5">
      <c r="A43" s="8"/>
      <c r="B43" s="11" t="s">
        <v>41</v>
      </c>
      <c r="C43" s="40">
        <v>39654.69</v>
      </c>
      <c r="D43" s="40">
        <v>2133.6999999999998</v>
      </c>
      <c r="E43" s="125"/>
      <c r="F43" s="125"/>
      <c r="G43" s="59">
        <f t="shared" si="4"/>
        <v>5.3807002399968322</v>
      </c>
      <c r="H43" s="59">
        <v>6.6406778495018166</v>
      </c>
      <c r="I43" s="19"/>
      <c r="L43" s="96"/>
      <c r="M43"/>
    </row>
    <row r="44" spans="1:15" ht="16.5">
      <c r="A44" s="8" t="s">
        <v>9</v>
      </c>
      <c r="B44" s="10" t="s">
        <v>42</v>
      </c>
      <c r="C44" s="38">
        <v>7406.4</v>
      </c>
      <c r="D44" s="38">
        <v>2246.14</v>
      </c>
      <c r="E44" s="121"/>
      <c r="F44" s="121"/>
      <c r="G44" s="59">
        <f t="shared" si="4"/>
        <v>30.327014473968461</v>
      </c>
      <c r="H44" s="59">
        <v>14.48473265686599</v>
      </c>
      <c r="I44" s="19"/>
      <c r="M44"/>
    </row>
    <row r="45" spans="1:15" ht="15.75">
      <c r="A45" s="8">
        <v>7</v>
      </c>
      <c r="B45" s="8" t="s">
        <v>43</v>
      </c>
      <c r="C45" s="38">
        <f>C25+C31</f>
        <v>409930.95999999996</v>
      </c>
      <c r="D45" s="38">
        <f t="shared" ref="D45" si="7">D25+D31</f>
        <v>40641.045442200004</v>
      </c>
      <c r="E45" s="126"/>
      <c r="F45" s="126"/>
      <c r="G45" s="59">
        <f t="shared" si="4"/>
        <v>9.9141195488625709</v>
      </c>
      <c r="H45" s="59">
        <v>13.607463971785464</v>
      </c>
      <c r="I45" s="19"/>
    </row>
    <row r="46" spans="1:15" s="64" customFormat="1" ht="15.75">
      <c r="A46" s="65">
        <v>8</v>
      </c>
      <c r="B46" s="8" t="s">
        <v>129</v>
      </c>
      <c r="C46" s="62">
        <v>2757.16</v>
      </c>
      <c r="D46" s="99">
        <v>63.1</v>
      </c>
      <c r="E46" s="128"/>
      <c r="F46" s="128"/>
      <c r="G46" s="59">
        <f t="shared" si="4"/>
        <v>2.2885868067141555</v>
      </c>
      <c r="H46" s="59">
        <v>0.7817254445748254</v>
      </c>
      <c r="I46" s="63"/>
      <c r="J46" s="74"/>
      <c r="K46" s="74"/>
      <c r="L46" s="74"/>
      <c r="M46" s="75"/>
      <c r="N46" s="75"/>
      <c r="O46" s="75"/>
    </row>
    <row r="47" spans="1:15" ht="31.5">
      <c r="A47" s="8">
        <v>9</v>
      </c>
      <c r="B47" s="8" t="s">
        <v>59</v>
      </c>
      <c r="C47" s="38">
        <f>C9-C25</f>
        <v>-22956.949999999953</v>
      </c>
      <c r="D47" s="38">
        <f t="shared" ref="D47" si="8">D9-D25</f>
        <v>7106.2145577999981</v>
      </c>
      <c r="E47" s="121"/>
      <c r="F47" s="121"/>
      <c r="G47" s="59">
        <f t="shared" si="4"/>
        <v>-30.954523827424861</v>
      </c>
      <c r="H47" s="59">
        <v>15.913113988171231</v>
      </c>
      <c r="I47" s="19"/>
    </row>
    <row r="48" spans="1:15" ht="31.5">
      <c r="A48" s="8">
        <v>10</v>
      </c>
      <c r="B48" s="8" t="s">
        <v>60</v>
      </c>
      <c r="C48" s="38">
        <f>C9+C21+C22-C45-C46</f>
        <v>-97448.529999999941</v>
      </c>
      <c r="D48" s="66">
        <f t="shared" ref="D48" si="9">D9+D21+D22-D45-D46</f>
        <v>4196.594557800001</v>
      </c>
      <c r="E48" s="121"/>
      <c r="F48" s="121"/>
      <c r="G48" s="59">
        <v>3.73</v>
      </c>
      <c r="H48" s="59">
        <v>8.3907764509890495</v>
      </c>
      <c r="I48" s="19"/>
      <c r="J48" s="73"/>
    </row>
    <row r="49" spans="1:9" ht="68.25" customHeight="1">
      <c r="A49" s="8">
        <v>11</v>
      </c>
      <c r="B49" s="8" t="s">
        <v>61</v>
      </c>
      <c r="C49" s="38">
        <f>C9+C21+C22-C26-C28-C29-C30-C31-C46</f>
        <v>-44116.999999999971</v>
      </c>
      <c r="D49" s="38">
        <f t="shared" ref="D49" si="10">D9+D21+D22-D26-D28-D29-D30-D31-D46</f>
        <v>8835.5845577999971</v>
      </c>
      <c r="E49" s="120"/>
      <c r="F49" s="120"/>
      <c r="G49" s="59">
        <f>D49/C49*100</f>
        <v>-20.027618736088133</v>
      </c>
      <c r="H49" s="59">
        <v>5.9882369345625195</v>
      </c>
      <c r="I49" s="116"/>
    </row>
    <row r="50" spans="1:9" ht="15" customHeight="1">
      <c r="A50" s="92"/>
      <c r="B50" s="93"/>
      <c r="D50" s="32"/>
      <c r="E50" s="129"/>
      <c r="F50" s="129"/>
      <c r="H50" s="163"/>
    </row>
    <row r="51" spans="1:9" ht="15" customHeight="1">
      <c r="A51" s="92"/>
      <c r="B51" s="140" t="s">
        <v>151</v>
      </c>
      <c r="D51" s="32"/>
      <c r="E51" s="129"/>
      <c r="F51" s="129"/>
      <c r="H51" s="164"/>
    </row>
    <row r="52" spans="1:9" ht="15" customHeight="1">
      <c r="A52" s="92"/>
      <c r="B52" s="140" t="s">
        <v>164</v>
      </c>
      <c r="D52" s="32"/>
      <c r="E52" s="129"/>
      <c r="F52" s="129"/>
      <c r="H52" s="164"/>
    </row>
    <row r="53" spans="1:9" ht="15" customHeight="1">
      <c r="B53" s="94">
        <v>46143</v>
      </c>
      <c r="H53" s="164"/>
    </row>
    <row r="54" spans="1:9" ht="30.75" customHeight="1">
      <c r="B54" s="37" t="s">
        <v>62</v>
      </c>
      <c r="C54" s="37"/>
      <c r="D54" s="37"/>
      <c r="E54" s="37"/>
      <c r="F54" s="37"/>
      <c r="G54" s="37"/>
      <c r="H54" s="70"/>
    </row>
    <row r="55" spans="1:9" ht="30">
      <c r="B55" s="151"/>
      <c r="C55" s="80" t="s">
        <v>63</v>
      </c>
      <c r="D55" s="28" t="s">
        <v>64</v>
      </c>
      <c r="E55" s="152"/>
      <c r="F55" s="152"/>
      <c r="G55" s="80" t="s">
        <v>65</v>
      </c>
    </row>
    <row r="56" spans="1:9" ht="15.75">
      <c r="B56" s="153"/>
      <c r="C56" s="38">
        <f>D31</f>
        <v>2849.36</v>
      </c>
      <c r="D56" s="145">
        <f>D46</f>
        <v>63.1</v>
      </c>
      <c r="E56" s="154"/>
      <c r="F56" s="154"/>
      <c r="G56" s="145">
        <f>C56+D56</f>
        <v>2912.46</v>
      </c>
      <c r="H56" s="37"/>
    </row>
    <row r="57" spans="1:9">
      <c r="G57" s="150"/>
    </row>
    <row r="58" spans="1:9">
      <c r="A58" t="s">
        <v>87</v>
      </c>
      <c r="B58" s="3" t="s">
        <v>71</v>
      </c>
      <c r="C58" s="3" t="s">
        <v>72</v>
      </c>
    </row>
    <row r="59" spans="1:9">
      <c r="B59" s="4" t="s">
        <v>73</v>
      </c>
    </row>
    <row r="60" spans="1:9" ht="45">
      <c r="B60" s="80"/>
      <c r="C60" s="149" t="s">
        <v>68</v>
      </c>
      <c r="D60" s="27" t="s">
        <v>163</v>
      </c>
      <c r="E60" s="139"/>
      <c r="F60" s="131"/>
    </row>
    <row r="61" spans="1:9" ht="15.75">
      <c r="B61" s="106" t="s">
        <v>74</v>
      </c>
      <c r="C61" s="143">
        <v>-3561.14</v>
      </c>
      <c r="D61" s="35">
        <v>1599.21</v>
      </c>
      <c r="E61" s="138"/>
      <c r="F61" s="146"/>
    </row>
    <row r="62" spans="1:9">
      <c r="B62" s="27" t="s">
        <v>75</v>
      </c>
      <c r="C62" s="143">
        <v>-39363</v>
      </c>
      <c r="D62" s="35">
        <v>1615.66</v>
      </c>
      <c r="E62" s="138"/>
      <c r="F62" s="146"/>
      <c r="G62" s="67"/>
    </row>
    <row r="63" spans="1:9">
      <c r="B63" s="27" t="s">
        <v>76</v>
      </c>
      <c r="C63" s="144">
        <f>SUM(C61:C62)</f>
        <v>-42924.14</v>
      </c>
      <c r="D63" s="145">
        <f>D61-D62</f>
        <v>-16.450000000000045</v>
      </c>
      <c r="E63" s="138"/>
      <c r="F63" s="146"/>
      <c r="G63" s="67"/>
    </row>
    <row r="64" spans="1:9">
      <c r="B64" s="140"/>
      <c r="G64" s="32"/>
      <c r="H64" s="68"/>
    </row>
    <row r="65" spans="1:15">
      <c r="B65" s="140"/>
      <c r="D65" s="4"/>
      <c r="E65" s="131"/>
      <c r="F65" s="131"/>
      <c r="G65" t="s">
        <v>145</v>
      </c>
    </row>
    <row r="66" spans="1:15">
      <c r="B66" s="140"/>
      <c r="D66" s="4"/>
      <c r="E66" s="131"/>
      <c r="F66" s="131"/>
    </row>
    <row r="67" spans="1:15">
      <c r="B67" s="4"/>
      <c r="D67" s="4"/>
      <c r="E67" s="131"/>
      <c r="F67" s="131"/>
    </row>
    <row r="68" spans="1:15">
      <c r="B68" s="4"/>
      <c r="D68" s="4"/>
      <c r="E68" s="131"/>
      <c r="F68" s="131"/>
    </row>
    <row r="69" spans="1:15" ht="15" customHeight="1">
      <c r="A69" s="157" t="s">
        <v>77</v>
      </c>
      <c r="B69" s="157"/>
      <c r="C69" s="157"/>
      <c r="D69" s="157"/>
      <c r="E69" s="157"/>
      <c r="F69" s="157"/>
      <c r="G69" s="157"/>
      <c r="H69" s="157"/>
    </row>
    <row r="70" spans="1:15" ht="15.75">
      <c r="B70" s="51" t="s">
        <v>161</v>
      </c>
    </row>
    <row r="71" spans="1:15" ht="15.75">
      <c r="B71" s="6" t="s">
        <v>117</v>
      </c>
      <c r="H71" s="23"/>
    </row>
    <row r="72" spans="1:15" ht="47.25">
      <c r="B72" s="165" t="s">
        <v>78</v>
      </c>
      <c r="C72" s="166"/>
      <c r="D72" s="97" t="s">
        <v>147</v>
      </c>
      <c r="E72" s="132"/>
      <c r="F72" s="132"/>
      <c r="G72" s="97" t="s">
        <v>79</v>
      </c>
      <c r="O72" s="76"/>
    </row>
    <row r="73" spans="1:15" ht="15.75">
      <c r="B73" s="156" t="s">
        <v>80</v>
      </c>
      <c r="C73" s="156"/>
      <c r="D73" s="95">
        <v>18508.330000000002</v>
      </c>
      <c r="E73" s="133"/>
      <c r="F73" s="133"/>
      <c r="G73" s="101">
        <v>1850.84</v>
      </c>
      <c r="H73" s="32"/>
    </row>
    <row r="74" spans="1:15" ht="20.25" customHeight="1">
      <c r="B74" s="156" t="s">
        <v>81</v>
      </c>
      <c r="C74" s="156"/>
      <c r="D74" s="95">
        <v>22437.65</v>
      </c>
      <c r="E74" s="133"/>
      <c r="F74" s="133"/>
      <c r="G74" s="105">
        <v>2243.7600000000002</v>
      </c>
      <c r="H74" s="32"/>
      <c r="O74" s="73"/>
    </row>
    <row r="75" spans="1:15" ht="15.75">
      <c r="B75" s="156" t="s">
        <v>82</v>
      </c>
      <c r="C75" s="156"/>
      <c r="D75" s="95">
        <v>0</v>
      </c>
      <c r="E75" s="133"/>
      <c r="F75" s="133"/>
      <c r="G75" s="101">
        <v>0</v>
      </c>
      <c r="H75" s="32"/>
      <c r="L75" s="32"/>
      <c r="O75" s="73"/>
    </row>
    <row r="76" spans="1:15" ht="15.75">
      <c r="B76" s="156" t="s">
        <v>83</v>
      </c>
      <c r="C76" s="156"/>
      <c r="D76" s="95">
        <v>3363.89</v>
      </c>
      <c r="E76" s="133"/>
      <c r="F76" s="133"/>
      <c r="G76" s="101">
        <v>480.56</v>
      </c>
      <c r="H76" s="32"/>
      <c r="O76" s="73"/>
    </row>
    <row r="77" spans="1:15" ht="15.75">
      <c r="B77" s="156" t="s">
        <v>84</v>
      </c>
      <c r="C77" s="156"/>
      <c r="D77" s="95">
        <v>1433.02</v>
      </c>
      <c r="E77" s="133"/>
      <c r="F77" s="133"/>
      <c r="G77" s="101">
        <v>204.72</v>
      </c>
      <c r="H77" s="32"/>
      <c r="O77" s="73"/>
    </row>
    <row r="78" spans="1:15" ht="15.75">
      <c r="B78" s="156" t="s">
        <v>85</v>
      </c>
      <c r="C78" s="156"/>
      <c r="D78" s="95">
        <v>0</v>
      </c>
      <c r="E78" s="133"/>
      <c r="F78" s="133"/>
      <c r="G78" s="101">
        <v>0</v>
      </c>
      <c r="H78" s="32"/>
      <c r="O78" s="73"/>
    </row>
    <row r="79" spans="1:15" ht="15.75">
      <c r="B79" s="156" t="s">
        <v>86</v>
      </c>
      <c r="C79" s="156"/>
      <c r="D79" s="98">
        <f>SUM(D73:D78)</f>
        <v>45742.89</v>
      </c>
      <c r="E79" s="98">
        <f t="shared" ref="E79:G79" si="11">SUM(E73:E78)</f>
        <v>0</v>
      </c>
      <c r="F79" s="98"/>
      <c r="G79" s="98">
        <f t="shared" si="11"/>
        <v>4779.880000000001</v>
      </c>
      <c r="H79" s="32"/>
      <c r="O79" s="73"/>
    </row>
    <row r="80" spans="1:15" ht="15.75">
      <c r="B80" s="108"/>
      <c r="C80" s="108"/>
      <c r="D80" s="109"/>
      <c r="E80" s="134"/>
      <c r="F80" s="134"/>
      <c r="G80" s="110"/>
      <c r="O80" s="73"/>
    </row>
    <row r="81" spans="2:15" ht="15.75">
      <c r="B81" s="108"/>
      <c r="C81" s="108"/>
      <c r="D81" s="109"/>
      <c r="E81" s="134"/>
      <c r="F81" s="134"/>
      <c r="G81" s="110"/>
      <c r="O81" s="73"/>
    </row>
    <row r="82" spans="2:15" ht="15.75">
      <c r="B82" s="157" t="s">
        <v>16</v>
      </c>
      <c r="C82" s="157"/>
      <c r="D82" s="157"/>
      <c r="E82" s="135"/>
      <c r="F82" s="135"/>
      <c r="G82" s="111"/>
      <c r="H82" s="111"/>
      <c r="I82" s="111"/>
      <c r="O82" s="73"/>
    </row>
    <row r="83" spans="2:15" ht="15.75">
      <c r="B83" s="108"/>
      <c r="C83" s="108"/>
      <c r="D83" s="109"/>
      <c r="E83" s="134"/>
      <c r="F83" s="134"/>
      <c r="G83" s="110"/>
      <c r="O83" s="73"/>
    </row>
    <row r="84" spans="2:15" ht="47.25">
      <c r="B84" s="97" t="s">
        <v>122</v>
      </c>
      <c r="C84" s="97" t="s">
        <v>147</v>
      </c>
      <c r="D84" s="97" t="s">
        <v>79</v>
      </c>
      <c r="E84" s="136"/>
      <c r="F84" s="136"/>
      <c r="G84" s="110"/>
      <c r="O84" s="73"/>
    </row>
    <row r="85" spans="2:15" ht="15.75">
      <c r="B85" s="107" t="s">
        <v>123</v>
      </c>
      <c r="C85" s="101">
        <v>0</v>
      </c>
      <c r="D85" s="101">
        <v>0</v>
      </c>
      <c r="E85" s="129"/>
      <c r="F85" s="129"/>
      <c r="G85" s="110"/>
      <c r="O85" s="73"/>
    </row>
    <row r="86" spans="2:15" ht="15.75">
      <c r="B86" s="107" t="s">
        <v>124</v>
      </c>
      <c r="C86" s="101">
        <v>1600</v>
      </c>
      <c r="D86" s="101">
        <v>383.25</v>
      </c>
      <c r="E86" s="129"/>
      <c r="F86" s="129"/>
      <c r="G86" s="110"/>
      <c r="H86" s="32"/>
      <c r="O86" s="73"/>
    </row>
    <row r="87" spans="2:15" ht="15.75">
      <c r="B87" s="107" t="s">
        <v>125</v>
      </c>
      <c r="C87" s="101">
        <v>15500</v>
      </c>
      <c r="D87" s="101">
        <v>2225.94</v>
      </c>
      <c r="E87" s="129"/>
      <c r="F87" s="129"/>
      <c r="G87" s="110"/>
      <c r="H87" s="32"/>
      <c r="O87" s="73"/>
    </row>
    <row r="88" spans="2:15" ht="15.75">
      <c r="B88" s="107" t="s">
        <v>126</v>
      </c>
      <c r="C88" s="101">
        <v>0</v>
      </c>
      <c r="D88" s="101">
        <v>-0.44</v>
      </c>
      <c r="E88" s="129"/>
      <c r="F88" s="129"/>
      <c r="G88" s="110"/>
      <c r="H88" s="32"/>
      <c r="J88" s="73"/>
      <c r="O88" s="73"/>
    </row>
    <row r="89" spans="2:15" ht="15.75">
      <c r="B89" s="107" t="s">
        <v>127</v>
      </c>
      <c r="C89" s="101">
        <v>1655</v>
      </c>
      <c r="D89" s="101">
        <v>90.69</v>
      </c>
      <c r="E89" s="129"/>
      <c r="F89" s="129"/>
      <c r="G89" s="110"/>
      <c r="H89" s="32"/>
      <c r="O89" s="73"/>
    </row>
    <row r="90" spans="2:15" ht="15.75">
      <c r="B90" s="107" t="s">
        <v>128</v>
      </c>
      <c r="C90" s="101">
        <v>3184.67</v>
      </c>
      <c r="D90" s="101">
        <v>27.86</v>
      </c>
      <c r="E90" s="129"/>
      <c r="F90" s="129"/>
      <c r="G90" s="110"/>
      <c r="H90" s="32"/>
      <c r="O90" s="73"/>
    </row>
    <row r="91" spans="2:15" ht="15.75">
      <c r="B91" s="106" t="s">
        <v>100</v>
      </c>
      <c r="C91" s="100">
        <f>SUM(C85:C90)</f>
        <v>21939.67</v>
      </c>
      <c r="D91" s="100">
        <f t="shared" ref="D91" si="12">SUM(D85:D90)</f>
        <v>2727.3</v>
      </c>
      <c r="E91" s="137" t="s">
        <v>144</v>
      </c>
      <c r="F91" s="137"/>
      <c r="G91" s="110"/>
      <c r="H91" s="32"/>
      <c r="O91" s="73"/>
    </row>
    <row r="92" spans="2:15" ht="15.75">
      <c r="B92" s="108"/>
      <c r="C92" s="108"/>
      <c r="D92" s="109"/>
      <c r="E92" s="134"/>
      <c r="F92" s="134"/>
      <c r="G92" s="110"/>
      <c r="O92" s="73"/>
    </row>
    <row r="93" spans="2:15">
      <c r="B93" s="140"/>
      <c r="D93" s="32"/>
      <c r="E93" s="129"/>
      <c r="F93" s="129"/>
      <c r="O93" s="77"/>
    </row>
    <row r="94" spans="2:15">
      <c r="B94" s="117"/>
    </row>
    <row r="97" spans="3:10">
      <c r="G97" t="s">
        <v>145</v>
      </c>
    </row>
    <row r="98" spans="3:10" ht="15.75">
      <c r="C98" s="111"/>
      <c r="D98" s="111"/>
      <c r="E98" s="111"/>
      <c r="F98" s="111"/>
      <c r="G98" s="111"/>
      <c r="H98" s="111"/>
      <c r="I98" s="111"/>
      <c r="J98" s="111"/>
    </row>
  </sheetData>
  <mergeCells count="22">
    <mergeCell ref="B82:D82"/>
    <mergeCell ref="A1:H1"/>
    <mergeCell ref="A2:H2"/>
    <mergeCell ref="B3:H3"/>
    <mergeCell ref="A4:H4"/>
    <mergeCell ref="B6:B7"/>
    <mergeCell ref="C6:C7"/>
    <mergeCell ref="D6:D7"/>
    <mergeCell ref="G6:H7"/>
    <mergeCell ref="G5:H5"/>
    <mergeCell ref="H50:H53"/>
    <mergeCell ref="B77:C77"/>
    <mergeCell ref="B78:C78"/>
    <mergeCell ref="B79:C79"/>
    <mergeCell ref="B72:C72"/>
    <mergeCell ref="B73:C73"/>
    <mergeCell ref="B74:C74"/>
    <mergeCell ref="B75:C75"/>
    <mergeCell ref="B76:C76"/>
    <mergeCell ref="A69:H69"/>
    <mergeCell ref="F6:F7"/>
    <mergeCell ref="A6:A7"/>
  </mergeCells>
  <pageMargins left="0" right="0" top="0.74803149606299213" bottom="0.74803149606299213" header="0.31496062992125984" footer="0.31496062992125984"/>
  <pageSetup paperSize="9" scale="97" orientation="portrait" r:id="rId1"/>
  <rowBreaks count="2" manualBreakCount="2">
    <brk id="37" max="6" man="1"/>
    <brk id="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N25"/>
  <sheetViews>
    <sheetView zoomScale="120" zoomScaleNormal="120" workbookViewId="0">
      <selection activeCell="K46" sqref="K46"/>
    </sheetView>
  </sheetViews>
  <sheetFormatPr defaultRowHeight="15"/>
  <cols>
    <col min="2" max="2" width="7.85546875" customWidth="1"/>
    <col min="3" max="3" width="31.5703125" customWidth="1"/>
    <col min="4" max="4" width="14.140625" customWidth="1"/>
    <col min="5" max="5" width="22.85546875" customWidth="1"/>
    <col min="6" max="6" width="0" hidden="1" customWidth="1"/>
    <col min="10" max="10" width="18" customWidth="1"/>
    <col min="11" max="11" width="13.85546875" customWidth="1"/>
    <col min="13" max="13" width="9.28515625" bestFit="1" customWidth="1"/>
    <col min="14" max="14" width="21" customWidth="1"/>
  </cols>
  <sheetData>
    <row r="1" spans="2:14" ht="15.75">
      <c r="B1" s="21" t="s">
        <v>140</v>
      </c>
    </row>
    <row r="2" spans="2:14" ht="15.75">
      <c r="D2" s="21" t="s">
        <v>115</v>
      </c>
    </row>
    <row r="3" spans="2:14" ht="30">
      <c r="B3" s="80" t="s">
        <v>66</v>
      </c>
      <c r="C3" s="80" t="s">
        <v>67</v>
      </c>
      <c r="D3" s="80" t="s">
        <v>68</v>
      </c>
      <c r="E3" s="50" t="s">
        <v>162</v>
      </c>
    </row>
    <row r="4" spans="2:14" ht="15.75">
      <c r="B4" s="167">
        <v>1</v>
      </c>
      <c r="C4" s="81" t="s">
        <v>130</v>
      </c>
      <c r="D4" s="168">
        <v>96683.88</v>
      </c>
      <c r="E4" s="169">
        <v>454</v>
      </c>
    </row>
    <row r="5" spans="2:14" ht="31.5">
      <c r="B5" s="167"/>
      <c r="C5" s="82" t="s">
        <v>131</v>
      </c>
      <c r="D5" s="168"/>
      <c r="E5" s="169"/>
      <c r="J5" t="s">
        <v>87</v>
      </c>
    </row>
    <row r="6" spans="2:14" ht="31.5">
      <c r="B6" s="167"/>
      <c r="C6" s="82" t="s">
        <v>132</v>
      </c>
      <c r="D6" s="168"/>
      <c r="E6" s="169"/>
      <c r="J6" s="32"/>
      <c r="K6" s="32"/>
      <c r="N6" s="32"/>
    </row>
    <row r="7" spans="2:14" ht="37.5" customHeight="1">
      <c r="B7" s="83">
        <v>2</v>
      </c>
      <c r="C7" s="81" t="s">
        <v>69</v>
      </c>
      <c r="D7" s="84">
        <v>500</v>
      </c>
      <c r="E7" s="84">
        <v>0</v>
      </c>
      <c r="J7" s="60"/>
      <c r="K7" s="32"/>
    </row>
    <row r="8" spans="2:14" ht="37.5" customHeight="1">
      <c r="B8" s="83">
        <v>3</v>
      </c>
      <c r="C8" s="81" t="s">
        <v>133</v>
      </c>
      <c r="D8" s="85">
        <v>3357.78</v>
      </c>
      <c r="E8" s="84">
        <v>795.89</v>
      </c>
      <c r="K8" s="32"/>
    </row>
    <row r="9" spans="2:14" ht="37.5" customHeight="1">
      <c r="B9" s="83">
        <v>4</v>
      </c>
      <c r="C9" s="81" t="s">
        <v>134</v>
      </c>
      <c r="D9" s="86">
        <v>-7936.64</v>
      </c>
      <c r="E9" s="84">
        <v>-1992.82</v>
      </c>
      <c r="J9" s="32"/>
      <c r="K9" s="32"/>
    </row>
    <row r="10" spans="2:14" ht="37.5" customHeight="1">
      <c r="B10" s="83">
        <v>5</v>
      </c>
      <c r="C10" s="81" t="s">
        <v>135</v>
      </c>
      <c r="D10" s="86">
        <v>-37580.629999999997</v>
      </c>
      <c r="E10" s="84">
        <v>-3466.69</v>
      </c>
      <c r="J10" s="32"/>
      <c r="K10" s="32"/>
    </row>
    <row r="11" spans="2:14" ht="37.5" customHeight="1">
      <c r="B11" s="83">
        <v>6</v>
      </c>
      <c r="C11" s="81" t="s">
        <v>136</v>
      </c>
      <c r="D11" s="86">
        <v>0</v>
      </c>
      <c r="E11" s="84">
        <v>219.66</v>
      </c>
      <c r="J11" s="32"/>
      <c r="K11" s="32"/>
    </row>
    <row r="12" spans="2:14" ht="37.5" customHeight="1">
      <c r="B12" s="83">
        <v>7</v>
      </c>
      <c r="C12" s="81" t="s">
        <v>137</v>
      </c>
      <c r="D12" s="86">
        <v>0</v>
      </c>
      <c r="E12" s="84">
        <v>-190.18</v>
      </c>
      <c r="J12" s="32"/>
      <c r="K12" s="32"/>
      <c r="N12" s="32"/>
    </row>
    <row r="13" spans="2:14" ht="37.5" customHeight="1">
      <c r="B13" s="83">
        <v>8</v>
      </c>
      <c r="C13" s="81" t="s">
        <v>70</v>
      </c>
      <c r="D13" s="87">
        <v>0</v>
      </c>
      <c r="E13" s="104">
        <v>-16.45</v>
      </c>
    </row>
    <row r="14" spans="2:14" ht="29.25" customHeight="1" thickBot="1">
      <c r="B14" s="89"/>
      <c r="C14" s="90" t="s">
        <v>65</v>
      </c>
      <c r="D14" s="91">
        <f>SUM(D4:D13)</f>
        <v>55024.390000000007</v>
      </c>
      <c r="E14" s="112">
        <f>E4+E7+E8+E9+E10+E11+E12+E13</f>
        <v>-4196.59</v>
      </c>
      <c r="G14" s="60"/>
    </row>
    <row r="15" spans="2:14" ht="15.75">
      <c r="D15" s="88"/>
      <c r="E15" s="78"/>
    </row>
    <row r="16" spans="2:14">
      <c r="E16" s="32"/>
      <c r="N16" s="170"/>
    </row>
    <row r="17" spans="14:14">
      <c r="N17" s="170"/>
    </row>
    <row r="18" spans="14:14">
      <c r="N18" s="170"/>
    </row>
    <row r="19" spans="14:14" ht="15.75">
      <c r="N19" s="78"/>
    </row>
    <row r="20" spans="14:14" ht="15.75">
      <c r="N20" s="78"/>
    </row>
    <row r="21" spans="14:14" ht="15.75">
      <c r="N21" s="78"/>
    </row>
    <row r="22" spans="14:14" ht="15.75">
      <c r="N22" s="78"/>
    </row>
    <row r="23" spans="14:14" ht="15.75">
      <c r="N23" s="78"/>
    </row>
    <row r="24" spans="14:14" ht="15.75">
      <c r="N24" s="79"/>
    </row>
    <row r="25" spans="14:14">
      <c r="N25" s="60"/>
    </row>
  </sheetData>
  <mergeCells count="4">
    <mergeCell ref="B4:B6"/>
    <mergeCell ref="D4:D6"/>
    <mergeCell ref="E4:E6"/>
    <mergeCell ref="N16:N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workbookViewId="0">
      <selection activeCell="B7" sqref="B7:D8"/>
    </sheetView>
  </sheetViews>
  <sheetFormatPr defaultRowHeight="15"/>
  <cols>
    <col min="1" max="1" width="11.85546875" customWidth="1"/>
    <col min="2" max="2" width="16.28515625" customWidth="1"/>
    <col min="3" max="3" width="10" customWidth="1"/>
    <col min="4" max="4" width="10.85546875" customWidth="1"/>
    <col min="5" max="5" width="10.42578125" customWidth="1"/>
    <col min="6" max="6" width="13.140625" customWidth="1"/>
    <col min="7" max="7" width="11.85546875" hidden="1" customWidth="1"/>
  </cols>
  <sheetData>
    <row r="1" spans="1:20" ht="15.75">
      <c r="A1" s="7" t="s">
        <v>88</v>
      </c>
    </row>
    <row r="2" spans="1:20" ht="15.75">
      <c r="A2" s="12" t="s">
        <v>155</v>
      </c>
    </row>
    <row r="3" spans="1:20">
      <c r="A3" s="174" t="s">
        <v>89</v>
      </c>
      <c r="B3" s="174"/>
      <c r="C3" s="174"/>
      <c r="D3" s="174"/>
      <c r="E3" s="174"/>
      <c r="F3" s="174"/>
      <c r="G3" s="174"/>
    </row>
    <row r="4" spans="1:20" ht="15.75" thickBot="1"/>
    <row r="5" spans="1:20" ht="15.75" thickBot="1">
      <c r="A5" s="171" t="s">
        <v>149</v>
      </c>
      <c r="B5" s="172"/>
      <c r="C5" s="172"/>
      <c r="D5" s="173"/>
      <c r="E5" s="171" t="s">
        <v>141</v>
      </c>
      <c r="F5" s="172"/>
      <c r="G5" s="172"/>
      <c r="H5" s="173"/>
    </row>
    <row r="6" spans="1:20" ht="42" customHeight="1" thickBot="1">
      <c r="A6" s="5" t="s">
        <v>90</v>
      </c>
      <c r="B6" s="2" t="s">
        <v>113</v>
      </c>
      <c r="C6" s="2" t="s">
        <v>91</v>
      </c>
      <c r="D6" s="33" t="s">
        <v>92</v>
      </c>
      <c r="E6" s="56" t="s">
        <v>121</v>
      </c>
      <c r="F6" s="56" t="s">
        <v>91</v>
      </c>
      <c r="G6" s="57" t="s">
        <v>92</v>
      </c>
      <c r="H6" s="56" t="s">
        <v>92</v>
      </c>
    </row>
    <row r="7" spans="1:20" ht="15.75" thickBot="1">
      <c r="A7" s="13" t="s">
        <v>93</v>
      </c>
      <c r="B7" s="14" t="s">
        <v>112</v>
      </c>
      <c r="C7" s="43" t="s">
        <v>112</v>
      </c>
      <c r="D7" s="55" t="s">
        <v>112</v>
      </c>
      <c r="E7" s="55" t="s">
        <v>112</v>
      </c>
      <c r="F7" s="43" t="s">
        <v>112</v>
      </c>
      <c r="G7" s="55" t="s">
        <v>112</v>
      </c>
      <c r="H7" s="55" t="s">
        <v>112</v>
      </c>
    </row>
    <row r="8" spans="1:20" ht="15.75" thickBot="1">
      <c r="A8" s="5" t="s">
        <v>94</v>
      </c>
      <c r="B8" s="14" t="s">
        <v>112</v>
      </c>
      <c r="C8" s="43" t="s">
        <v>112</v>
      </c>
      <c r="D8" s="55" t="s">
        <v>112</v>
      </c>
      <c r="E8" s="55" t="s">
        <v>112</v>
      </c>
      <c r="F8" s="43" t="s">
        <v>112</v>
      </c>
      <c r="G8" s="55" t="s">
        <v>112</v>
      </c>
      <c r="H8" s="55" t="s">
        <v>112</v>
      </c>
    </row>
    <row r="9" spans="1:20" ht="15.75" thickBot="1">
      <c r="A9" s="5" t="s">
        <v>95</v>
      </c>
      <c r="B9" s="14"/>
      <c r="C9" s="14"/>
      <c r="D9" s="14"/>
      <c r="E9" s="55" t="s">
        <v>112</v>
      </c>
      <c r="F9" s="43" t="s">
        <v>112</v>
      </c>
      <c r="G9" s="55" t="s">
        <v>112</v>
      </c>
      <c r="H9" s="55" t="s">
        <v>112</v>
      </c>
    </row>
    <row r="10" spans="1:20" ht="15.75" thickBot="1">
      <c r="A10" s="5" t="s">
        <v>96</v>
      </c>
      <c r="B10" s="14"/>
      <c r="C10" s="14"/>
      <c r="D10" s="14"/>
      <c r="E10" s="55" t="s">
        <v>112</v>
      </c>
      <c r="F10" s="43" t="s">
        <v>112</v>
      </c>
      <c r="G10" s="55" t="s">
        <v>112</v>
      </c>
      <c r="H10" s="55" t="s">
        <v>112</v>
      </c>
    </row>
    <row r="11" spans="1:20" ht="15.75" thickBot="1">
      <c r="A11" s="5" t="s">
        <v>97</v>
      </c>
      <c r="B11" s="14"/>
      <c r="C11" s="14"/>
      <c r="D11" s="14"/>
      <c r="E11" s="55" t="s">
        <v>112</v>
      </c>
      <c r="F11" s="43" t="s">
        <v>112</v>
      </c>
      <c r="G11" s="55" t="s">
        <v>112</v>
      </c>
      <c r="H11" s="55" t="s">
        <v>112</v>
      </c>
    </row>
    <row r="12" spans="1:20" ht="15.75" thickBot="1">
      <c r="A12" s="5" t="s">
        <v>53</v>
      </c>
      <c r="B12" s="14"/>
      <c r="C12" s="14"/>
      <c r="D12" s="14"/>
      <c r="E12" s="55" t="s">
        <v>112</v>
      </c>
      <c r="F12" s="43" t="s">
        <v>112</v>
      </c>
      <c r="G12" s="55" t="s">
        <v>112</v>
      </c>
      <c r="H12" s="55" t="s">
        <v>112</v>
      </c>
    </row>
    <row r="13" spans="1:20" ht="15.75" thickBot="1">
      <c r="A13" s="5" t="s">
        <v>54</v>
      </c>
      <c r="B13" s="14"/>
      <c r="C13" s="14"/>
      <c r="D13" s="14"/>
      <c r="E13" s="55" t="s">
        <v>112</v>
      </c>
      <c r="F13" s="43" t="s">
        <v>112</v>
      </c>
      <c r="G13" s="55" t="s">
        <v>112</v>
      </c>
      <c r="H13" s="55" t="s">
        <v>112</v>
      </c>
    </row>
    <row r="14" spans="1:20" ht="15.75" thickBot="1">
      <c r="A14" s="5" t="s">
        <v>55</v>
      </c>
      <c r="B14" s="14"/>
      <c r="C14" s="14"/>
      <c r="D14" s="14"/>
      <c r="E14" s="55" t="s">
        <v>112</v>
      </c>
      <c r="F14" s="43" t="s">
        <v>112</v>
      </c>
      <c r="G14" s="55" t="s">
        <v>112</v>
      </c>
      <c r="H14" s="55" t="s">
        <v>112</v>
      </c>
    </row>
    <row r="15" spans="1:20" ht="15.75" thickBot="1">
      <c r="A15" s="5" t="s">
        <v>56</v>
      </c>
      <c r="B15" s="14"/>
      <c r="C15" s="14"/>
      <c r="D15" s="14"/>
      <c r="E15" s="55" t="s">
        <v>112</v>
      </c>
      <c r="F15" s="43" t="s">
        <v>112</v>
      </c>
      <c r="G15" s="55" t="s">
        <v>112</v>
      </c>
      <c r="H15" s="55" t="s">
        <v>112</v>
      </c>
      <c r="T15" t="s">
        <v>87</v>
      </c>
    </row>
    <row r="16" spans="1:20" ht="15.75" thickBot="1">
      <c r="A16" s="5" t="s">
        <v>57</v>
      </c>
      <c r="B16" s="14"/>
      <c r="C16" s="14"/>
      <c r="D16" s="14"/>
      <c r="E16" s="55" t="s">
        <v>112</v>
      </c>
      <c r="F16" s="43" t="s">
        <v>112</v>
      </c>
      <c r="G16" s="55" t="s">
        <v>112</v>
      </c>
      <c r="H16" s="55" t="s">
        <v>112</v>
      </c>
    </row>
    <row r="17" spans="1:8" ht="15.75" thickBot="1">
      <c r="A17" s="5" t="s">
        <v>58</v>
      </c>
      <c r="B17" s="14"/>
      <c r="C17" s="14"/>
      <c r="D17" s="14"/>
      <c r="E17" s="55" t="s">
        <v>112</v>
      </c>
      <c r="F17" s="43" t="s">
        <v>112</v>
      </c>
      <c r="G17" s="55" t="s">
        <v>112</v>
      </c>
      <c r="H17" s="55" t="s">
        <v>112</v>
      </c>
    </row>
    <row r="18" spans="1:8" ht="15.75" thickBot="1">
      <c r="A18" s="5" t="s">
        <v>98</v>
      </c>
      <c r="B18" s="14"/>
      <c r="C18" s="14"/>
      <c r="D18" s="14"/>
      <c r="E18" s="55" t="s">
        <v>112</v>
      </c>
      <c r="F18" s="43" t="s">
        <v>112</v>
      </c>
      <c r="G18" s="55" t="s">
        <v>112</v>
      </c>
      <c r="H18" s="55" t="s">
        <v>112</v>
      </c>
    </row>
    <row r="19" spans="1:8" ht="15.75" thickBot="1">
      <c r="A19" s="5" t="s">
        <v>99</v>
      </c>
      <c r="B19" s="2"/>
      <c r="C19" s="2"/>
      <c r="D19" s="42"/>
      <c r="E19" s="114"/>
      <c r="F19" s="114"/>
      <c r="G19" s="115"/>
      <c r="H19" s="114"/>
    </row>
    <row r="20" spans="1:8" ht="15.75" thickBot="1">
      <c r="A20" s="5" t="s">
        <v>100</v>
      </c>
      <c r="B20" s="2"/>
      <c r="C20" s="2"/>
      <c r="D20" s="42"/>
      <c r="E20" s="56"/>
      <c r="F20" s="56"/>
      <c r="G20" s="58"/>
      <c r="H20" s="56"/>
    </row>
    <row r="22" spans="1:8">
      <c r="A22" s="175" t="s">
        <v>114</v>
      </c>
      <c r="B22" s="175"/>
      <c r="C22" s="175"/>
      <c r="D22" s="175"/>
      <c r="E22" s="175"/>
      <c r="F22" s="175"/>
    </row>
    <row r="29" spans="1:8">
      <c r="E29" t="s">
        <v>145</v>
      </c>
    </row>
  </sheetData>
  <mergeCells count="4">
    <mergeCell ref="A5:D5"/>
    <mergeCell ref="A3:G3"/>
    <mergeCell ref="A22:F22"/>
    <mergeCell ref="E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B9" sqref="B9"/>
    </sheetView>
  </sheetViews>
  <sheetFormatPr defaultRowHeight="15"/>
  <cols>
    <col min="1" max="1" width="19.42578125" customWidth="1"/>
    <col min="2" max="5" width="14" customWidth="1"/>
    <col min="7" max="7" width="0" hidden="1" customWidth="1"/>
  </cols>
  <sheetData>
    <row r="1" spans="1:6" ht="15.75">
      <c r="A1" s="6" t="s">
        <v>120</v>
      </c>
    </row>
    <row r="2" spans="1:6" ht="15.75">
      <c r="A2" s="157" t="s">
        <v>101</v>
      </c>
      <c r="B2" s="157"/>
      <c r="C2" s="157"/>
      <c r="D2" s="157"/>
      <c r="E2" s="157"/>
      <c r="F2" s="157"/>
    </row>
    <row r="3" spans="1:6" ht="15.75">
      <c r="A3" s="157" t="s">
        <v>102</v>
      </c>
      <c r="B3" s="157"/>
      <c r="C3" s="157"/>
      <c r="D3" s="157"/>
      <c r="E3" s="157"/>
      <c r="F3" s="157"/>
    </row>
    <row r="4" spans="1:6" ht="15.75">
      <c r="A4" s="178" t="s">
        <v>156</v>
      </c>
      <c r="B4" s="178"/>
      <c r="C4" s="178"/>
      <c r="D4" s="178"/>
      <c r="E4" s="178"/>
      <c r="F4" s="178"/>
    </row>
    <row r="5" spans="1:6" ht="16.5" thickBot="1">
      <c r="A5" s="21" t="s">
        <v>116</v>
      </c>
    </row>
    <row r="6" spans="1:6" ht="15.75" thickBot="1">
      <c r="A6" s="15" t="s">
        <v>45</v>
      </c>
      <c r="B6" s="176" t="s">
        <v>149</v>
      </c>
      <c r="C6" s="177"/>
      <c r="D6" s="176" t="s">
        <v>141</v>
      </c>
      <c r="E6" s="177"/>
    </row>
    <row r="7" spans="1:6" ht="15.75" thickBot="1">
      <c r="A7" s="16"/>
      <c r="B7" s="17" t="s">
        <v>46</v>
      </c>
      <c r="C7" s="17" t="s">
        <v>47</v>
      </c>
      <c r="D7" s="17" t="s">
        <v>46</v>
      </c>
      <c r="E7" s="17" t="s">
        <v>47</v>
      </c>
    </row>
    <row r="8" spans="1:6" ht="15.75" thickBot="1">
      <c r="A8" s="5" t="s">
        <v>48</v>
      </c>
      <c r="B8" s="34">
        <v>23593.67</v>
      </c>
      <c r="C8" s="34">
        <v>23593.67</v>
      </c>
      <c r="D8" s="18">
        <v>20470.490000000002</v>
      </c>
      <c r="E8" s="18">
        <v>20470.490000000002</v>
      </c>
    </row>
    <row r="9" spans="1:6" ht="15.75" thickBot="1">
      <c r="A9" s="5" t="s">
        <v>49</v>
      </c>
      <c r="B9" s="34">
        <v>21304.22</v>
      </c>
      <c r="C9" s="34">
        <v>44897.9</v>
      </c>
      <c r="D9" s="34">
        <v>20930.639999999996</v>
      </c>
      <c r="E9" s="18">
        <v>41401.129999999997</v>
      </c>
    </row>
    <row r="10" spans="1:6" ht="15.75" thickBot="1">
      <c r="A10" s="5" t="s">
        <v>50</v>
      </c>
      <c r="B10" s="34"/>
      <c r="C10" s="34"/>
      <c r="D10" s="34">
        <v>22273.760000000002</v>
      </c>
      <c r="E10" s="34">
        <v>63674.89</v>
      </c>
    </row>
    <row r="11" spans="1:6" ht="15.75" thickBot="1">
      <c r="A11" s="5" t="s">
        <v>96</v>
      </c>
      <c r="B11" s="34"/>
      <c r="C11" s="34"/>
      <c r="D11" s="34">
        <v>21559.160000000003</v>
      </c>
      <c r="E11" s="34">
        <v>85234.05</v>
      </c>
    </row>
    <row r="12" spans="1:6" ht="15.75" thickBot="1">
      <c r="A12" s="5" t="s">
        <v>52</v>
      </c>
      <c r="B12" s="34"/>
      <c r="C12" s="18"/>
      <c r="D12" s="34">
        <v>21984.339999999997</v>
      </c>
      <c r="E12" s="18">
        <v>107218.39</v>
      </c>
    </row>
    <row r="13" spans="1:6" ht="15.75" thickBot="1">
      <c r="A13" s="5" t="s">
        <v>53</v>
      </c>
      <c r="B13" s="34"/>
      <c r="C13" s="61"/>
      <c r="D13" s="34">
        <v>22346.16</v>
      </c>
      <c r="E13" s="61" t="s">
        <v>143</v>
      </c>
    </row>
    <row r="14" spans="1:6" ht="15.75" thickBot="1">
      <c r="A14" s="5" t="s">
        <v>54</v>
      </c>
      <c r="B14" s="34"/>
      <c r="C14" s="18"/>
      <c r="D14" s="34">
        <v>25476.699999999997</v>
      </c>
      <c r="E14" s="18">
        <v>155041.25</v>
      </c>
    </row>
    <row r="15" spans="1:6" ht="15.75" thickBot="1">
      <c r="A15" s="5" t="s">
        <v>55</v>
      </c>
      <c r="B15" s="34"/>
      <c r="C15" s="34"/>
      <c r="D15" s="34">
        <v>22185.440000000002</v>
      </c>
      <c r="E15" s="34">
        <v>177226.69</v>
      </c>
    </row>
    <row r="16" spans="1:6" ht="15.75" thickBot="1">
      <c r="A16" s="5" t="s">
        <v>56</v>
      </c>
      <c r="B16" s="34"/>
      <c r="C16" s="34"/>
      <c r="D16" s="34">
        <v>21818.139999999985</v>
      </c>
      <c r="E16" s="34">
        <v>199044.83</v>
      </c>
    </row>
    <row r="17" spans="1:5" ht="15.75" thickBot="1">
      <c r="A17" s="5" t="s">
        <v>57</v>
      </c>
      <c r="B17" s="34"/>
      <c r="C17" s="34"/>
      <c r="D17" s="34">
        <v>21754.840000000026</v>
      </c>
      <c r="E17" s="34">
        <v>220799.67</v>
      </c>
    </row>
    <row r="18" spans="1:5" ht="15.75" thickBot="1">
      <c r="A18" s="5" t="s">
        <v>58</v>
      </c>
      <c r="B18" s="34"/>
      <c r="C18" s="34"/>
      <c r="D18" s="34">
        <v>23954.82</v>
      </c>
      <c r="E18" s="34">
        <v>244754.49</v>
      </c>
    </row>
    <row r="19" spans="1:5" ht="15.75" thickBot="1">
      <c r="A19" s="5" t="s">
        <v>103</v>
      </c>
      <c r="B19" s="34"/>
      <c r="C19" s="34"/>
      <c r="D19" s="34">
        <v>29615.179999999993</v>
      </c>
      <c r="E19" s="34">
        <v>274369.67</v>
      </c>
    </row>
    <row r="20" spans="1:5" ht="15.75" thickBot="1">
      <c r="A20" s="5" t="s">
        <v>104</v>
      </c>
      <c r="B20" s="31"/>
      <c r="C20" s="31"/>
      <c r="D20" s="34"/>
      <c r="E20" s="34"/>
    </row>
    <row r="21" spans="1:5" ht="15.75" thickBot="1">
      <c r="A21" s="5" t="s">
        <v>65</v>
      </c>
      <c r="B21" s="31"/>
      <c r="C21" s="31"/>
      <c r="D21" s="31"/>
      <c r="E21" s="31"/>
    </row>
    <row r="29" spans="1:5">
      <c r="D29" t="s">
        <v>145</v>
      </c>
    </row>
  </sheetData>
  <mergeCells count="5">
    <mergeCell ref="B6:C6"/>
    <mergeCell ref="D6:E6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9"/>
  <sheetViews>
    <sheetView zoomScale="120" zoomScaleNormal="120" workbookViewId="0">
      <selection activeCell="H10" sqref="H10"/>
    </sheetView>
  </sheetViews>
  <sheetFormatPr defaultRowHeight="15"/>
  <cols>
    <col min="1" max="1" width="12.42578125" customWidth="1"/>
    <col min="2" max="2" width="8.85546875" bestFit="1" customWidth="1"/>
    <col min="3" max="3" width="11.28515625" bestFit="1" customWidth="1"/>
    <col min="4" max="4" width="8.85546875" bestFit="1" customWidth="1"/>
    <col min="5" max="5" width="11.28515625" bestFit="1" customWidth="1"/>
    <col min="7" max="7" width="0" hidden="1" customWidth="1"/>
  </cols>
  <sheetData>
    <row r="1" spans="1:5" ht="15.75">
      <c r="A1" s="180" t="s">
        <v>105</v>
      </c>
      <c r="B1" s="180"/>
      <c r="C1" s="180"/>
      <c r="D1" s="180"/>
      <c r="E1" s="180"/>
    </row>
    <row r="2" spans="1:5" ht="15.75">
      <c r="A2" s="157" t="s">
        <v>101</v>
      </c>
      <c r="B2" s="157"/>
      <c r="C2" s="157"/>
      <c r="D2" s="157"/>
      <c r="E2" s="157"/>
    </row>
    <row r="3" spans="1:5" ht="15.75">
      <c r="A3" s="157" t="s">
        <v>106</v>
      </c>
      <c r="B3" s="157"/>
      <c r="C3" s="157"/>
      <c r="D3" s="157"/>
      <c r="E3" s="157"/>
    </row>
    <row r="4" spans="1:5" ht="15.75">
      <c r="A4" s="178" t="s">
        <v>157</v>
      </c>
      <c r="B4" s="178"/>
      <c r="C4" s="178"/>
      <c r="D4" s="178"/>
      <c r="E4" s="178"/>
    </row>
    <row r="5" spans="1:5" ht="16.5" thickBot="1">
      <c r="A5" s="21" t="s">
        <v>118</v>
      </c>
    </row>
    <row r="6" spans="1:5" ht="15.75" customHeight="1" thickBot="1">
      <c r="A6" s="15" t="s">
        <v>45</v>
      </c>
      <c r="B6" s="176" t="s">
        <v>150</v>
      </c>
      <c r="C6" s="177"/>
      <c r="D6" s="176" t="s">
        <v>142</v>
      </c>
      <c r="E6" s="177"/>
    </row>
    <row r="7" spans="1:5" ht="15.75" thickBot="1">
      <c r="A7" s="16"/>
      <c r="B7" s="17" t="s">
        <v>46</v>
      </c>
      <c r="C7" s="17" t="s">
        <v>47</v>
      </c>
      <c r="D7" s="17" t="s">
        <v>46</v>
      </c>
      <c r="E7" s="17" t="s">
        <v>47</v>
      </c>
    </row>
    <row r="8" spans="1:5" ht="15.75" thickBot="1">
      <c r="A8" s="5" t="s">
        <v>48</v>
      </c>
      <c r="B8" s="31">
        <v>0.19</v>
      </c>
      <c r="C8" s="31">
        <v>0.19</v>
      </c>
      <c r="D8" s="31">
        <v>0.01</v>
      </c>
      <c r="E8" s="31">
        <v>0.01</v>
      </c>
    </row>
    <row r="9" spans="1:5" ht="15.75" thickBot="1">
      <c r="A9" s="5" t="s">
        <v>49</v>
      </c>
      <c r="B9" s="31">
        <v>7.0000000000000007E-2</v>
      </c>
      <c r="C9" s="31">
        <v>0.26</v>
      </c>
      <c r="D9" s="31">
        <v>0.01</v>
      </c>
      <c r="E9" s="31">
        <v>0.02</v>
      </c>
    </row>
    <row r="10" spans="1:5" ht="15.75" thickBot="1">
      <c r="A10" s="5" t="s">
        <v>50</v>
      </c>
      <c r="B10" s="31"/>
      <c r="C10" s="31"/>
      <c r="D10" s="31">
        <v>3.0000000000000002E-2</v>
      </c>
      <c r="E10" s="31">
        <v>0.05</v>
      </c>
    </row>
    <row r="11" spans="1:5" ht="15.75" thickBot="1">
      <c r="A11" s="5" t="s">
        <v>51</v>
      </c>
      <c r="B11" s="31"/>
      <c r="C11" s="31"/>
      <c r="D11" s="31">
        <v>6.9999999999999993E-2</v>
      </c>
      <c r="E11" s="31">
        <v>0.12</v>
      </c>
    </row>
    <row r="12" spans="1:5" ht="15.75" thickBot="1">
      <c r="A12" s="5" t="s">
        <v>52</v>
      </c>
      <c r="B12" s="31"/>
      <c r="C12" s="31"/>
      <c r="D12" s="31">
        <v>0.02</v>
      </c>
      <c r="E12" s="31">
        <v>0.15</v>
      </c>
    </row>
    <row r="13" spans="1:5" ht="15.75" thickBot="1">
      <c r="A13" s="5" t="s">
        <v>53</v>
      </c>
      <c r="B13" s="31"/>
      <c r="C13" s="31"/>
      <c r="D13" s="31">
        <v>0.02</v>
      </c>
      <c r="E13" s="31">
        <v>0.17</v>
      </c>
    </row>
    <row r="14" spans="1:5" ht="15.75" thickBot="1">
      <c r="A14" s="5" t="s">
        <v>54</v>
      </c>
      <c r="B14" s="31"/>
      <c r="C14" s="31"/>
      <c r="D14" s="31">
        <v>0.03</v>
      </c>
      <c r="E14" s="31">
        <v>0.19</v>
      </c>
    </row>
    <row r="15" spans="1:5" ht="15.75" thickBot="1">
      <c r="A15" s="5" t="s">
        <v>55</v>
      </c>
      <c r="B15" s="31"/>
      <c r="C15" s="31"/>
      <c r="D15" s="31">
        <v>4.0000000000000008E-2</v>
      </c>
      <c r="E15" s="31">
        <v>0.23</v>
      </c>
    </row>
    <row r="16" spans="1:5" ht="15.75" thickBot="1">
      <c r="A16" s="5" t="s">
        <v>56</v>
      </c>
      <c r="B16" s="31"/>
      <c r="C16" s="31"/>
      <c r="D16" s="31">
        <v>4.4000000000000004</v>
      </c>
      <c r="E16" s="31">
        <v>4.6399999999999997</v>
      </c>
    </row>
    <row r="17" spans="1:5" ht="15.75" thickBot="1">
      <c r="A17" s="5" t="s">
        <v>57</v>
      </c>
      <c r="B17" s="31"/>
      <c r="C17" s="31"/>
      <c r="D17" s="31">
        <v>3.63</v>
      </c>
      <c r="E17" s="31">
        <v>8.26</v>
      </c>
    </row>
    <row r="18" spans="1:5" ht="15.75" thickBot="1">
      <c r="A18" s="5" t="s">
        <v>58</v>
      </c>
      <c r="B18" s="31"/>
      <c r="C18" s="69"/>
      <c r="D18" s="31">
        <v>0.17</v>
      </c>
      <c r="E18" s="69">
        <v>8.44</v>
      </c>
    </row>
    <row r="19" spans="1:5" ht="15.75" thickBot="1">
      <c r="A19" s="5" t="s">
        <v>103</v>
      </c>
      <c r="B19" s="31"/>
      <c r="C19" s="31"/>
      <c r="D19" s="31">
        <v>0.37000000000000099</v>
      </c>
      <c r="E19" s="31">
        <v>8.81</v>
      </c>
    </row>
    <row r="20" spans="1:5" ht="15.75" thickBot="1">
      <c r="A20" s="5" t="s">
        <v>104</v>
      </c>
      <c r="B20" s="31"/>
      <c r="C20" s="31"/>
      <c r="D20" s="31"/>
      <c r="E20" s="31"/>
    </row>
    <row r="21" spans="1:5" ht="15.75" thickBot="1">
      <c r="A21" s="5" t="s">
        <v>65</v>
      </c>
      <c r="B21" s="31"/>
      <c r="C21" s="31"/>
      <c r="D21" s="31"/>
      <c r="E21" s="31"/>
    </row>
    <row r="23" spans="1:5">
      <c r="A23" s="179"/>
      <c r="B23" s="179"/>
      <c r="C23" s="179"/>
    </row>
    <row r="29" spans="1:5">
      <c r="E29" t="s">
        <v>145</v>
      </c>
    </row>
  </sheetData>
  <mergeCells count="7">
    <mergeCell ref="A23:C23"/>
    <mergeCell ref="B6:C6"/>
    <mergeCell ref="D6:E6"/>
    <mergeCell ref="A1:E1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30"/>
  <sheetViews>
    <sheetView zoomScale="130" zoomScaleNormal="130" workbookViewId="0">
      <selection activeCell="C10" sqref="C10:D10"/>
    </sheetView>
  </sheetViews>
  <sheetFormatPr defaultRowHeight="15"/>
  <cols>
    <col min="1" max="1" width="11.140625" customWidth="1"/>
    <col min="2" max="2" width="1" customWidth="1"/>
    <col min="3" max="3" width="6.140625" customWidth="1"/>
    <col min="4" max="4" width="4.85546875" customWidth="1"/>
    <col min="5" max="5" width="12.5703125" customWidth="1"/>
    <col min="6" max="6" width="4.140625" hidden="1" customWidth="1"/>
    <col min="7" max="8" width="6.140625" customWidth="1"/>
    <col min="9" max="9" width="8.140625" customWidth="1"/>
    <col min="10" max="12" width="6.140625" customWidth="1"/>
  </cols>
  <sheetData>
    <row r="2" spans="1:12">
      <c r="A2" s="181" t="s">
        <v>105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15.75">
      <c r="A3" s="157" t="s">
        <v>101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15.75">
      <c r="A4" s="180" t="s">
        <v>158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6.5" thickBot="1">
      <c r="A5" s="182" t="s">
        <v>107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1:12" ht="15.75" customHeight="1" thickBot="1">
      <c r="A6" s="176" t="s">
        <v>45</v>
      </c>
      <c r="B6" s="177"/>
      <c r="C6" s="176" t="s">
        <v>149</v>
      </c>
      <c r="D6" s="185"/>
      <c r="E6" s="185"/>
      <c r="F6" s="177"/>
      <c r="G6" s="176" t="s">
        <v>141</v>
      </c>
      <c r="H6" s="185"/>
      <c r="I6" s="185"/>
      <c r="J6" s="185"/>
      <c r="K6" s="185"/>
      <c r="L6" s="177"/>
    </row>
    <row r="7" spans="1:12" ht="15.75" thickBot="1">
      <c r="A7" s="176"/>
      <c r="B7" s="177"/>
      <c r="C7" s="176" t="s">
        <v>46</v>
      </c>
      <c r="D7" s="177"/>
      <c r="E7" s="176" t="s">
        <v>47</v>
      </c>
      <c r="F7" s="177"/>
      <c r="G7" s="176"/>
      <c r="H7" s="177"/>
      <c r="I7" s="176" t="s">
        <v>46</v>
      </c>
      <c r="J7" s="177"/>
      <c r="K7" s="176" t="s">
        <v>47</v>
      </c>
      <c r="L7" s="177"/>
    </row>
    <row r="8" spans="1:12" ht="15.75" thickBot="1">
      <c r="A8" s="183"/>
      <c r="B8" s="184"/>
      <c r="C8" s="176"/>
      <c r="D8" s="177"/>
      <c r="E8" s="176"/>
      <c r="F8" s="177"/>
      <c r="G8" s="176"/>
      <c r="H8" s="177"/>
      <c r="I8" s="176"/>
      <c r="J8" s="177"/>
      <c r="K8" s="176"/>
      <c r="L8" s="177"/>
    </row>
    <row r="9" spans="1:12" ht="15.75" thickBot="1">
      <c r="A9" s="176" t="s">
        <v>48</v>
      </c>
      <c r="B9" s="177"/>
      <c r="C9" s="186">
        <v>21529.72</v>
      </c>
      <c r="D9" s="187"/>
      <c r="E9" s="190">
        <v>21529.72</v>
      </c>
      <c r="F9" s="187"/>
      <c r="G9" s="171" t="s">
        <v>48</v>
      </c>
      <c r="H9" s="173"/>
      <c r="I9" s="191">
        <v>27168.7</v>
      </c>
      <c r="J9" s="192"/>
      <c r="K9" s="191">
        <v>27168.7</v>
      </c>
      <c r="L9" s="192"/>
    </row>
    <row r="10" spans="1:12" ht="15.75" thickBot="1">
      <c r="A10" s="176" t="s">
        <v>49</v>
      </c>
      <c r="B10" s="177"/>
      <c r="C10" s="186">
        <v>16261.96</v>
      </c>
      <c r="D10" s="187"/>
      <c r="E10" s="190">
        <v>37791.69</v>
      </c>
      <c r="F10" s="187"/>
      <c r="G10" s="193" t="s">
        <v>49</v>
      </c>
      <c r="H10" s="194"/>
      <c r="I10" s="186">
        <v>15330.069999999996</v>
      </c>
      <c r="J10" s="187"/>
      <c r="K10" s="190">
        <v>42498.77</v>
      </c>
      <c r="L10" s="187"/>
    </row>
    <row r="11" spans="1:12" ht="15.75" thickBot="1">
      <c r="A11" s="176" t="s">
        <v>50</v>
      </c>
      <c r="B11" s="177"/>
      <c r="C11" s="186"/>
      <c r="D11" s="187"/>
      <c r="E11" s="188"/>
      <c r="F11" s="189"/>
      <c r="G11" s="171" t="s">
        <v>50</v>
      </c>
      <c r="H11" s="173"/>
      <c r="I11" s="188">
        <v>19152.400000000001</v>
      </c>
      <c r="J11" s="189"/>
      <c r="K11" s="188">
        <v>61651.17</v>
      </c>
      <c r="L11" s="189"/>
    </row>
    <row r="12" spans="1:12" ht="15.75" thickBot="1">
      <c r="A12" s="171" t="s">
        <v>51</v>
      </c>
      <c r="B12" s="173"/>
      <c r="C12" s="186"/>
      <c r="D12" s="187"/>
      <c r="E12" s="188"/>
      <c r="F12" s="189"/>
      <c r="G12" s="171" t="s">
        <v>51</v>
      </c>
      <c r="H12" s="173"/>
      <c r="I12" s="188">
        <v>23019.61</v>
      </c>
      <c r="J12" s="189"/>
      <c r="K12" s="188">
        <v>84670.78</v>
      </c>
      <c r="L12" s="189"/>
    </row>
    <row r="13" spans="1:12" ht="15.75" thickBot="1">
      <c r="A13" s="171" t="s">
        <v>52</v>
      </c>
      <c r="B13" s="173"/>
      <c r="C13" s="186"/>
      <c r="D13" s="187"/>
      <c r="E13" s="195"/>
      <c r="F13" s="192"/>
      <c r="G13" s="171" t="s">
        <v>52</v>
      </c>
      <c r="H13" s="173"/>
      <c r="I13" s="195">
        <v>27747.33</v>
      </c>
      <c r="J13" s="192"/>
      <c r="K13" s="195">
        <v>112418.11</v>
      </c>
      <c r="L13" s="192"/>
    </row>
    <row r="14" spans="1:12" ht="15.75" thickBot="1">
      <c r="A14" s="171" t="s">
        <v>53</v>
      </c>
      <c r="B14" s="173"/>
      <c r="C14" s="195"/>
      <c r="D14" s="192"/>
      <c r="E14" s="195"/>
      <c r="F14" s="192"/>
      <c r="G14" s="171" t="s">
        <v>53</v>
      </c>
      <c r="H14" s="173"/>
      <c r="I14" s="195">
        <v>16506.28</v>
      </c>
      <c r="J14" s="192"/>
      <c r="K14" s="195">
        <v>128924.38</v>
      </c>
      <c r="L14" s="192"/>
    </row>
    <row r="15" spans="1:12" ht="15.75" thickBot="1">
      <c r="A15" s="171" t="s">
        <v>54</v>
      </c>
      <c r="B15" s="173"/>
      <c r="C15" s="188"/>
      <c r="D15" s="189"/>
      <c r="E15" s="188"/>
      <c r="F15" s="189"/>
      <c r="G15" s="171" t="s">
        <v>54</v>
      </c>
      <c r="H15" s="173"/>
      <c r="I15" s="188">
        <v>15113.410000000003</v>
      </c>
      <c r="J15" s="189"/>
      <c r="K15" s="188">
        <v>144037.79</v>
      </c>
      <c r="L15" s="189"/>
    </row>
    <row r="16" spans="1:12" ht="15.75" thickBot="1">
      <c r="A16" s="171" t="s">
        <v>55</v>
      </c>
      <c r="B16" s="173"/>
      <c r="C16" s="188"/>
      <c r="D16" s="189"/>
      <c r="E16" s="188"/>
      <c r="F16" s="189"/>
      <c r="G16" s="171" t="s">
        <v>55</v>
      </c>
      <c r="H16" s="173"/>
      <c r="I16" s="188">
        <v>24434.39</v>
      </c>
      <c r="J16" s="189"/>
      <c r="K16" s="188">
        <v>168472.19</v>
      </c>
      <c r="L16" s="189"/>
    </row>
    <row r="17" spans="1:12" ht="15.75" thickBot="1">
      <c r="A17" s="171" t="s">
        <v>56</v>
      </c>
      <c r="B17" s="173"/>
      <c r="C17" s="188"/>
      <c r="D17" s="189"/>
      <c r="E17" s="188"/>
      <c r="F17" s="189"/>
      <c r="G17" s="171" t="s">
        <v>56</v>
      </c>
      <c r="H17" s="173"/>
      <c r="I17" s="188">
        <v>20399.579999999987</v>
      </c>
      <c r="J17" s="189"/>
      <c r="K17" s="188">
        <v>188871.77</v>
      </c>
      <c r="L17" s="189"/>
    </row>
    <row r="18" spans="1:12" ht="15.75" thickBot="1">
      <c r="A18" s="171" t="s">
        <v>57</v>
      </c>
      <c r="B18" s="173"/>
      <c r="C18" s="188"/>
      <c r="D18" s="189"/>
      <c r="E18" s="188"/>
      <c r="F18" s="189"/>
      <c r="G18" s="171" t="s">
        <v>57</v>
      </c>
      <c r="H18" s="173"/>
      <c r="I18" s="188">
        <v>27212.580000000016</v>
      </c>
      <c r="J18" s="189"/>
      <c r="K18" s="188">
        <v>216084.35</v>
      </c>
      <c r="L18" s="189"/>
    </row>
    <row r="19" spans="1:12" ht="15.75" thickBot="1">
      <c r="A19" s="171" t="s">
        <v>58</v>
      </c>
      <c r="B19" s="173"/>
      <c r="C19" s="188"/>
      <c r="D19" s="189"/>
      <c r="E19" s="188"/>
      <c r="F19" s="189"/>
      <c r="G19" s="171" t="s">
        <v>58</v>
      </c>
      <c r="H19" s="173"/>
      <c r="I19" s="188">
        <v>23403.07</v>
      </c>
      <c r="J19" s="189"/>
      <c r="K19" s="188">
        <v>239487.42</v>
      </c>
      <c r="L19" s="189"/>
    </row>
    <row r="20" spans="1:12" ht="15.75" thickBot="1">
      <c r="A20" s="171" t="s">
        <v>103</v>
      </c>
      <c r="B20" s="173"/>
      <c r="C20" s="188"/>
      <c r="D20" s="189"/>
      <c r="E20" s="188"/>
      <c r="F20" s="189"/>
      <c r="G20" s="171" t="s">
        <v>103</v>
      </c>
      <c r="H20" s="173"/>
      <c r="I20" s="188">
        <v>54384.81</v>
      </c>
      <c r="J20" s="189"/>
      <c r="K20" s="188">
        <v>293872.24</v>
      </c>
      <c r="L20" s="189"/>
    </row>
    <row r="21" spans="1:12" ht="15.75" thickBot="1">
      <c r="A21" s="171" t="s">
        <v>104</v>
      </c>
      <c r="B21" s="173"/>
      <c r="C21" s="188"/>
      <c r="D21" s="189"/>
      <c r="E21" s="188"/>
      <c r="F21" s="189"/>
      <c r="G21" s="171" t="s">
        <v>104</v>
      </c>
      <c r="H21" s="173"/>
      <c r="I21" s="188"/>
      <c r="J21" s="189"/>
      <c r="K21" s="196"/>
      <c r="L21" s="197"/>
    </row>
    <row r="22" spans="1:12" ht="15.75" thickBot="1">
      <c r="A22" s="171" t="s">
        <v>65</v>
      </c>
      <c r="B22" s="173"/>
      <c r="C22" s="188"/>
      <c r="D22" s="189"/>
      <c r="E22" s="188"/>
      <c r="F22" s="189"/>
      <c r="G22" s="171" t="s">
        <v>65</v>
      </c>
      <c r="H22" s="173"/>
      <c r="I22" s="196"/>
      <c r="J22" s="197"/>
      <c r="K22" s="196"/>
      <c r="L22" s="197"/>
    </row>
    <row r="23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30" spans="1:12">
      <c r="I30" t="s">
        <v>145</v>
      </c>
    </row>
  </sheetData>
  <mergeCells count="103"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I20:J20"/>
    <mergeCell ref="K20:L20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I18:J18"/>
    <mergeCell ref="K18:L18"/>
    <mergeCell ref="A20:B20"/>
    <mergeCell ref="C20:D20"/>
    <mergeCell ref="E20:F20"/>
    <mergeCell ref="G20:H20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I10:J10"/>
    <mergeCell ref="K10:L10"/>
    <mergeCell ref="A9:B9"/>
    <mergeCell ref="C9:D9"/>
    <mergeCell ref="E9:F9"/>
    <mergeCell ref="G9:H9"/>
    <mergeCell ref="I9:J9"/>
    <mergeCell ref="K9:L9"/>
    <mergeCell ref="A10:B10"/>
    <mergeCell ref="C10:D10"/>
    <mergeCell ref="E10:F10"/>
    <mergeCell ref="G10:H10"/>
    <mergeCell ref="A2:L2"/>
    <mergeCell ref="A3:L3"/>
    <mergeCell ref="A4:L4"/>
    <mergeCell ref="A5:L5"/>
    <mergeCell ref="A8:B8"/>
    <mergeCell ref="C8:D8"/>
    <mergeCell ref="E8:F8"/>
    <mergeCell ref="G8:H8"/>
    <mergeCell ref="I8:J8"/>
    <mergeCell ref="K8:L8"/>
    <mergeCell ref="A6:B6"/>
    <mergeCell ref="C6:F6"/>
    <mergeCell ref="G6:L6"/>
    <mergeCell ref="A7:B7"/>
    <mergeCell ref="C7:D7"/>
    <mergeCell ref="E7:F7"/>
    <mergeCell ref="G7:H7"/>
    <mergeCell ref="I7:J7"/>
    <mergeCell ref="K7:L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topLeftCell="A4" zoomScale="140" zoomScaleNormal="140" workbookViewId="0">
      <selection activeCell="J10" sqref="J10:K10"/>
    </sheetView>
  </sheetViews>
  <sheetFormatPr defaultRowHeight="15"/>
  <cols>
    <col min="1" max="1" width="10.85546875" bestFit="1" customWidth="1"/>
    <col min="2" max="2" width="9.28515625" bestFit="1" customWidth="1"/>
    <col min="3" max="3" width="11.28515625" bestFit="1" customWidth="1"/>
    <col min="4" max="4" width="10.85546875" bestFit="1" customWidth="1"/>
    <col min="5" max="5" width="9.28515625" bestFit="1" customWidth="1"/>
    <col min="6" max="6" width="11.28515625" bestFit="1" customWidth="1"/>
    <col min="7" max="7" width="0" hidden="1" customWidth="1"/>
  </cols>
  <sheetData>
    <row r="1" spans="1:11">
      <c r="A1" s="198" t="s">
        <v>105</v>
      </c>
      <c r="B1" s="198"/>
      <c r="C1" s="198"/>
      <c r="D1" s="198"/>
      <c r="E1" s="198"/>
      <c r="F1" s="198"/>
    </row>
    <row r="2" spans="1:11" ht="15.75">
      <c r="A2" s="157" t="s">
        <v>101</v>
      </c>
      <c r="B2" s="157"/>
      <c r="C2" s="157"/>
      <c r="D2" s="157"/>
      <c r="E2" s="157"/>
      <c r="F2" s="157"/>
    </row>
    <row r="3" spans="1:11">
      <c r="A3" s="199" t="s">
        <v>159</v>
      </c>
      <c r="B3" s="199"/>
      <c r="C3" s="199"/>
      <c r="D3" s="199"/>
      <c r="E3" s="199"/>
      <c r="F3" s="199"/>
    </row>
    <row r="4" spans="1:11" ht="15.75">
      <c r="A4" s="200" t="s">
        <v>108</v>
      </c>
      <c r="B4" s="200"/>
      <c r="C4" s="200"/>
      <c r="D4" s="200"/>
      <c r="E4" s="200"/>
      <c r="F4" s="200"/>
    </row>
    <row r="5" spans="1:11" ht="16.5" thickBot="1">
      <c r="A5" s="22"/>
    </row>
    <row r="6" spans="1:11" ht="15.75" thickBot="1">
      <c r="A6" s="15" t="s">
        <v>45</v>
      </c>
      <c r="B6" s="176" t="s">
        <v>149</v>
      </c>
      <c r="C6" s="177"/>
      <c r="D6" s="52" t="s">
        <v>45</v>
      </c>
      <c r="E6" s="176" t="s">
        <v>141</v>
      </c>
      <c r="F6" s="177"/>
    </row>
    <row r="7" spans="1:11" ht="15.75" thickBot="1">
      <c r="A7" s="16"/>
      <c r="B7" s="17" t="s">
        <v>46</v>
      </c>
      <c r="C7" s="17" t="s">
        <v>47</v>
      </c>
      <c r="D7" s="17"/>
      <c r="E7" s="17" t="s">
        <v>46</v>
      </c>
      <c r="F7" s="17" t="s">
        <v>47</v>
      </c>
    </row>
    <row r="8" spans="1:11" ht="15.75" thickBot="1">
      <c r="A8" s="16"/>
      <c r="B8" s="17"/>
      <c r="C8" s="17"/>
      <c r="D8" s="17"/>
      <c r="E8" s="17"/>
      <c r="F8" s="17"/>
    </row>
    <row r="9" spans="1:11" ht="15.75" thickBot="1">
      <c r="A9" s="5" t="s">
        <v>48</v>
      </c>
      <c r="B9" s="1">
        <v>318.57</v>
      </c>
      <c r="C9" s="1">
        <v>318.57</v>
      </c>
      <c r="D9" s="2" t="s">
        <v>48</v>
      </c>
      <c r="E9" s="1">
        <v>79.92</v>
      </c>
      <c r="F9" s="1">
        <v>79.92</v>
      </c>
      <c r="I9" s="32"/>
    </row>
    <row r="10" spans="1:11" ht="15.75" thickBot="1">
      <c r="A10" s="5" t="s">
        <v>49</v>
      </c>
      <c r="B10" s="31">
        <v>2593.89</v>
      </c>
      <c r="C10" s="31">
        <v>2912.46</v>
      </c>
      <c r="D10" s="2" t="s">
        <v>49</v>
      </c>
      <c r="E10" s="1">
        <v>1920.27</v>
      </c>
      <c r="F10" s="31">
        <v>2000.19</v>
      </c>
      <c r="K10" s="32"/>
    </row>
    <row r="11" spans="1:11" ht="15.75" thickBot="1">
      <c r="A11" s="5" t="s">
        <v>50</v>
      </c>
      <c r="B11" s="31"/>
      <c r="C11" s="31"/>
      <c r="D11" s="2" t="s">
        <v>50</v>
      </c>
      <c r="E11" s="1">
        <v>3395.65</v>
      </c>
      <c r="F11" s="31">
        <v>5395.84</v>
      </c>
      <c r="I11" s="32"/>
    </row>
    <row r="12" spans="1:11" ht="15.75" thickBot="1">
      <c r="A12" s="5" t="s">
        <v>51</v>
      </c>
      <c r="B12" s="31"/>
      <c r="C12" s="31"/>
      <c r="D12" s="2" t="s">
        <v>51</v>
      </c>
      <c r="E12" s="31">
        <v>3451.9599999999991</v>
      </c>
      <c r="F12" s="31">
        <v>8847.7999999999993</v>
      </c>
      <c r="I12" s="32"/>
      <c r="J12" s="32"/>
    </row>
    <row r="13" spans="1:11" ht="15.75" thickBot="1">
      <c r="A13" s="5" t="s">
        <v>52</v>
      </c>
      <c r="B13" s="31"/>
      <c r="C13" s="31"/>
      <c r="D13" s="2" t="s">
        <v>52</v>
      </c>
      <c r="E13" s="54">
        <v>5078.5400000000009</v>
      </c>
      <c r="F13" s="71">
        <v>13926.34</v>
      </c>
      <c r="I13" s="32"/>
    </row>
    <row r="14" spans="1:11" ht="15.75" thickBot="1">
      <c r="A14" s="53" t="s">
        <v>53</v>
      </c>
      <c r="B14" s="71"/>
      <c r="C14" s="71"/>
      <c r="D14" s="42" t="s">
        <v>53</v>
      </c>
      <c r="E14" s="71">
        <v>3539.07</v>
      </c>
      <c r="F14" s="71">
        <v>17465.400000000001</v>
      </c>
      <c r="G14" t="s">
        <v>87</v>
      </c>
      <c r="I14" s="32"/>
    </row>
    <row r="15" spans="1:11" ht="15.75" thickBot="1">
      <c r="A15" s="53" t="s">
        <v>54</v>
      </c>
      <c r="B15" s="71"/>
      <c r="C15" s="71"/>
      <c r="D15" s="42" t="s">
        <v>54</v>
      </c>
      <c r="E15" s="71">
        <v>2165</v>
      </c>
      <c r="F15" s="71">
        <v>19630.400000000001</v>
      </c>
      <c r="I15" s="32"/>
    </row>
    <row r="16" spans="1:11" ht="15.75" thickBot="1">
      <c r="A16" s="5" t="s">
        <v>55</v>
      </c>
      <c r="B16" s="71"/>
      <c r="C16" s="31"/>
      <c r="D16" s="2" t="s">
        <v>55</v>
      </c>
      <c r="E16" s="71">
        <v>5694.19</v>
      </c>
      <c r="F16" s="31">
        <v>25324.6</v>
      </c>
      <c r="I16" s="32"/>
    </row>
    <row r="17" spans="1:9" ht="15.75" thickBot="1">
      <c r="A17" s="5" t="s">
        <v>56</v>
      </c>
      <c r="B17" s="71"/>
      <c r="C17" s="31"/>
      <c r="D17" s="2" t="s">
        <v>56</v>
      </c>
      <c r="E17" s="71">
        <v>4654.2200000000012</v>
      </c>
      <c r="F17" s="31">
        <v>29978.82</v>
      </c>
      <c r="I17" s="32"/>
    </row>
    <row r="18" spans="1:9" ht="15.75" thickBot="1">
      <c r="A18" s="5" t="s">
        <v>57</v>
      </c>
      <c r="B18" s="71"/>
      <c r="C18" s="31"/>
      <c r="D18" s="2" t="s">
        <v>57</v>
      </c>
      <c r="E18" s="71">
        <v>2868.25</v>
      </c>
      <c r="F18" s="31">
        <v>32847.08</v>
      </c>
    </row>
    <row r="19" spans="1:9" ht="15.75" thickBot="1">
      <c r="A19" s="5" t="s">
        <v>58</v>
      </c>
      <c r="B19" s="71"/>
      <c r="C19" s="31"/>
      <c r="D19" s="2" t="s">
        <v>58</v>
      </c>
      <c r="E19" s="71">
        <v>8872.49</v>
      </c>
      <c r="F19" s="31">
        <v>41719.56</v>
      </c>
    </row>
    <row r="20" spans="1:9" ht="15.75" thickBot="1">
      <c r="A20" s="5" t="s">
        <v>103</v>
      </c>
      <c r="B20" s="31"/>
      <c r="C20" s="31"/>
      <c r="D20" s="2" t="s">
        <v>103</v>
      </c>
      <c r="E20" s="31">
        <v>31900.03</v>
      </c>
      <c r="F20" s="31">
        <v>73619.59</v>
      </c>
    </row>
    <row r="21" spans="1:9" ht="15.75" thickBot="1">
      <c r="A21" s="5" t="s">
        <v>104</v>
      </c>
      <c r="B21" s="1"/>
      <c r="C21" s="31"/>
      <c r="D21" s="2" t="s">
        <v>104</v>
      </c>
      <c r="E21" s="31"/>
      <c r="F21" s="1"/>
    </row>
    <row r="22" spans="1:9" ht="15.75" thickBot="1">
      <c r="A22" s="5" t="s">
        <v>65</v>
      </c>
      <c r="B22" s="1"/>
      <c r="C22" s="31"/>
      <c r="D22" s="2" t="s">
        <v>65</v>
      </c>
      <c r="E22" s="1"/>
      <c r="F22" s="1"/>
    </row>
    <row r="30" spans="1:9">
      <c r="E30" t="s">
        <v>145</v>
      </c>
    </row>
  </sheetData>
  <mergeCells count="6">
    <mergeCell ref="B6:C6"/>
    <mergeCell ref="E6:F6"/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6"/>
  <sheetViews>
    <sheetView tabSelected="1" topLeftCell="A7" zoomScale="130" zoomScaleNormal="130" workbookViewId="0">
      <selection activeCell="K10" sqref="K10"/>
    </sheetView>
  </sheetViews>
  <sheetFormatPr defaultRowHeight="15"/>
  <cols>
    <col min="1" max="1" width="10.5703125" customWidth="1"/>
    <col min="2" max="2" width="10.85546875" bestFit="1" customWidth="1"/>
    <col min="4" max="4" width="11" customWidth="1"/>
    <col min="5" max="5" width="10.42578125" bestFit="1" customWidth="1"/>
    <col min="6" max="6" width="11" customWidth="1"/>
    <col min="7" max="7" width="7.5703125" customWidth="1"/>
    <col min="10" max="11" width="17" bestFit="1" customWidth="1"/>
    <col min="12" max="12" width="11" customWidth="1"/>
    <col min="13" max="13" width="10.42578125" bestFit="1" customWidth="1"/>
  </cols>
  <sheetData>
    <row r="1" spans="1:13">
      <c r="A1" s="181" t="s">
        <v>105</v>
      </c>
      <c r="B1" s="181"/>
      <c r="C1" s="181"/>
      <c r="D1" s="181"/>
      <c r="E1" s="181"/>
      <c r="F1" s="181"/>
      <c r="G1" s="181"/>
    </row>
    <row r="2" spans="1:13" ht="15.75">
      <c r="A2" s="157" t="s">
        <v>101</v>
      </c>
      <c r="B2" s="157"/>
      <c r="C2" s="157"/>
      <c r="D2" s="157"/>
      <c r="E2" s="157"/>
      <c r="F2" s="157"/>
      <c r="G2" s="157"/>
    </row>
    <row r="3" spans="1:13" ht="15.75">
      <c r="A3" s="157" t="s">
        <v>160</v>
      </c>
      <c r="B3" s="157"/>
      <c r="C3" s="157"/>
      <c r="D3" s="157"/>
      <c r="E3" s="157"/>
      <c r="F3" s="157"/>
      <c r="G3" s="157"/>
    </row>
    <row r="4" spans="1:13" ht="15.75">
      <c r="A4" s="205" t="s">
        <v>109</v>
      </c>
      <c r="B4" s="205"/>
      <c r="C4" s="205"/>
      <c r="D4" s="205"/>
      <c r="E4" s="205"/>
      <c r="F4" s="205"/>
      <c r="G4" s="205"/>
    </row>
    <row r="5" spans="1:13">
      <c r="A5" s="49" t="s">
        <v>45</v>
      </c>
      <c r="B5" s="202" t="s">
        <v>149</v>
      </c>
      <c r="C5" s="202"/>
      <c r="D5" s="202"/>
      <c r="E5" s="202" t="s">
        <v>141</v>
      </c>
      <c r="F5" s="202"/>
      <c r="G5" s="202"/>
    </row>
    <row r="6" spans="1:13">
      <c r="A6" s="50"/>
      <c r="B6" s="50" t="s">
        <v>46</v>
      </c>
      <c r="C6" s="201" t="s">
        <v>47</v>
      </c>
      <c r="D6" s="201"/>
      <c r="E6" s="50" t="s">
        <v>46</v>
      </c>
      <c r="F6" s="201" t="s">
        <v>47</v>
      </c>
      <c r="G6" s="201"/>
    </row>
    <row r="7" spans="1:13">
      <c r="A7" s="50"/>
      <c r="B7" s="50"/>
      <c r="C7" s="201"/>
      <c r="D7" s="201"/>
      <c r="E7" s="50"/>
      <c r="F7" s="201"/>
      <c r="G7" s="201"/>
    </row>
    <row r="8" spans="1:13">
      <c r="A8" s="27" t="s">
        <v>48</v>
      </c>
      <c r="B8" s="35">
        <v>21848.09</v>
      </c>
      <c r="C8" s="203">
        <v>21848.09</v>
      </c>
      <c r="D8" s="203"/>
      <c r="E8" s="35">
        <v>27248.62</v>
      </c>
      <c r="F8" s="203">
        <v>27248.62</v>
      </c>
      <c r="G8" s="203"/>
      <c r="J8" s="32"/>
      <c r="M8" s="32"/>
    </row>
    <row r="9" spans="1:13">
      <c r="A9" s="27" t="s">
        <v>49</v>
      </c>
      <c r="B9" s="35">
        <v>18792.95</v>
      </c>
      <c r="C9" s="203">
        <v>40641.050000000003</v>
      </c>
      <c r="D9" s="203"/>
      <c r="E9" s="35">
        <v>17250.34</v>
      </c>
      <c r="F9" s="203">
        <v>44498.96</v>
      </c>
      <c r="G9" s="203"/>
      <c r="H9" s="32"/>
      <c r="J9" s="32"/>
      <c r="K9" s="32"/>
    </row>
    <row r="10" spans="1:13">
      <c r="A10" s="27" t="s">
        <v>50</v>
      </c>
      <c r="B10" s="35"/>
      <c r="C10" s="203"/>
      <c r="D10" s="203"/>
      <c r="E10" s="35">
        <v>22264.420000000006</v>
      </c>
      <c r="F10" s="203">
        <v>66763.38</v>
      </c>
      <c r="G10" s="203"/>
    </row>
    <row r="11" spans="1:13">
      <c r="A11" s="27" t="s">
        <v>51</v>
      </c>
      <c r="B11" s="35"/>
      <c r="C11" s="203"/>
      <c r="D11" s="203"/>
      <c r="E11" s="35">
        <v>26073.190000000002</v>
      </c>
      <c r="F11" s="203">
        <v>92836.57</v>
      </c>
      <c r="G11" s="203"/>
    </row>
    <row r="12" spans="1:13">
      <c r="A12" s="27" t="s">
        <v>52</v>
      </c>
      <c r="B12" s="35"/>
      <c r="C12" s="203"/>
      <c r="D12" s="203"/>
      <c r="E12" s="35">
        <v>32420.809999999998</v>
      </c>
      <c r="F12" s="203">
        <v>125257.38</v>
      </c>
      <c r="G12" s="203"/>
      <c r="M12" s="32"/>
    </row>
    <row r="13" spans="1:13" ht="14.25" customHeight="1">
      <c r="A13" s="27" t="s">
        <v>53</v>
      </c>
      <c r="B13" s="35"/>
      <c r="C13" s="203"/>
      <c r="D13" s="203"/>
      <c r="E13" s="35">
        <v>20044.400000000001</v>
      </c>
      <c r="F13" s="203">
        <v>145301.76000000001</v>
      </c>
      <c r="G13" s="203"/>
      <c r="H13" s="32"/>
    </row>
    <row r="14" spans="1:13">
      <c r="A14" s="27" t="s">
        <v>54</v>
      </c>
      <c r="B14" s="35"/>
      <c r="C14" s="203"/>
      <c r="D14" s="203"/>
      <c r="E14" s="35">
        <v>16681.149999999994</v>
      </c>
      <c r="F14" s="203">
        <v>161982.91</v>
      </c>
      <c r="G14" s="203"/>
    </row>
    <row r="15" spans="1:13">
      <c r="A15" s="27" t="s">
        <v>55</v>
      </c>
      <c r="B15" s="35"/>
      <c r="C15" s="203"/>
      <c r="D15" s="203"/>
      <c r="E15" s="35">
        <v>30021.82</v>
      </c>
      <c r="F15" s="203">
        <v>192004.75</v>
      </c>
      <c r="G15" s="203"/>
    </row>
    <row r="16" spans="1:13">
      <c r="A16" s="27" t="s">
        <v>56</v>
      </c>
      <c r="B16" s="35"/>
      <c r="C16" s="203"/>
      <c r="D16" s="203"/>
      <c r="E16" s="35">
        <v>24218.929999999993</v>
      </c>
      <c r="F16" s="203">
        <v>216223.68</v>
      </c>
      <c r="G16" s="203"/>
    </row>
    <row r="17" spans="1:8">
      <c r="A17" s="27" t="s">
        <v>57</v>
      </c>
      <c r="B17" s="35"/>
      <c r="C17" s="203"/>
      <c r="D17" s="203"/>
      <c r="E17" s="35">
        <v>30080.19</v>
      </c>
      <c r="F17" s="203">
        <v>246303.86</v>
      </c>
      <c r="G17" s="203"/>
    </row>
    <row r="18" spans="1:8">
      <c r="A18" s="27" t="s">
        <v>58</v>
      </c>
      <c r="B18" s="35"/>
      <c r="C18" s="203"/>
      <c r="D18" s="203"/>
      <c r="E18" s="35">
        <v>31845.96</v>
      </c>
      <c r="F18" s="203">
        <v>278149.82</v>
      </c>
      <c r="G18" s="203"/>
    </row>
    <row r="19" spans="1:8">
      <c r="A19" s="27" t="s">
        <v>103</v>
      </c>
      <c r="B19" s="35"/>
      <c r="C19" s="203"/>
      <c r="D19" s="203"/>
      <c r="E19" s="35">
        <v>85574.839999999967</v>
      </c>
      <c r="F19" s="203">
        <v>363724.66</v>
      </c>
      <c r="G19" s="203"/>
    </row>
    <row r="20" spans="1:8">
      <c r="A20" s="27" t="s">
        <v>104</v>
      </c>
      <c r="B20" s="35"/>
      <c r="C20" s="203"/>
      <c r="D20" s="203"/>
      <c r="E20" s="35"/>
      <c r="F20" s="203"/>
      <c r="G20" s="203"/>
    </row>
    <row r="21" spans="1:8">
      <c r="A21" s="27" t="s">
        <v>65</v>
      </c>
      <c r="B21" s="35"/>
      <c r="C21" s="203"/>
      <c r="D21" s="203"/>
      <c r="E21" s="35"/>
      <c r="F21" s="203"/>
      <c r="G21" s="203"/>
    </row>
    <row r="22" spans="1:8">
      <c r="A22" s="19"/>
      <c r="B22" s="19"/>
      <c r="C22" s="19"/>
      <c r="D22" s="19"/>
      <c r="E22" s="19"/>
      <c r="F22" s="19"/>
      <c r="G22" s="19"/>
    </row>
    <row r="23" spans="1:8">
      <c r="A23" s="20"/>
    </row>
    <row r="24" spans="1:8">
      <c r="A24" s="181" t="s">
        <v>105</v>
      </c>
      <c r="B24" s="181"/>
      <c r="C24" s="181"/>
      <c r="D24" s="181"/>
      <c r="E24" s="181"/>
      <c r="F24" s="181"/>
      <c r="G24" s="181"/>
    </row>
    <row r="25" spans="1:8" ht="15.75">
      <c r="A25" s="157" t="s">
        <v>101</v>
      </c>
      <c r="B25" s="157"/>
      <c r="C25" s="157"/>
      <c r="D25" s="157"/>
      <c r="E25" s="157"/>
      <c r="F25" s="157"/>
      <c r="G25" s="157"/>
    </row>
    <row r="26" spans="1:8" ht="16.5" customHeight="1">
      <c r="A26" s="204" t="s">
        <v>148</v>
      </c>
      <c r="B26" s="204"/>
      <c r="C26" s="204"/>
      <c r="D26" s="204"/>
      <c r="E26" s="204"/>
      <c r="F26" s="204"/>
      <c r="G26" s="204"/>
      <c r="H26" s="204"/>
    </row>
    <row r="27" spans="1:8" ht="16.5" customHeight="1" thickBot="1">
      <c r="A27" s="157" t="s">
        <v>110</v>
      </c>
      <c r="B27" s="157"/>
      <c r="C27" s="157"/>
      <c r="D27" s="157"/>
      <c r="E27" s="157"/>
      <c r="F27" s="157"/>
      <c r="G27" s="157"/>
      <c r="H27" s="23"/>
    </row>
    <row r="28" spans="1:8" ht="15.75" customHeight="1" thickBot="1">
      <c r="B28" s="15" t="s">
        <v>45</v>
      </c>
      <c r="C28" s="176" t="s">
        <v>149</v>
      </c>
      <c r="D28" s="177"/>
      <c r="E28" s="176" t="s">
        <v>141</v>
      </c>
      <c r="F28" s="177"/>
    </row>
    <row r="29" spans="1:8" ht="30">
      <c r="B29" s="25"/>
      <c r="C29" s="26" t="s">
        <v>46</v>
      </c>
      <c r="D29" s="26" t="s">
        <v>47</v>
      </c>
      <c r="E29" s="26" t="s">
        <v>46</v>
      </c>
      <c r="F29" s="41" t="s">
        <v>47</v>
      </c>
    </row>
    <row r="30" spans="1:8">
      <c r="B30" s="27" t="s">
        <v>48</v>
      </c>
      <c r="C30" s="44">
        <v>1.1599999999999999</v>
      </c>
      <c r="D30" s="44">
        <v>1.1599999999999999</v>
      </c>
      <c r="E30" s="44">
        <v>1.1100000000000001</v>
      </c>
      <c r="F30" s="44">
        <v>1.1100000000000001</v>
      </c>
    </row>
    <row r="31" spans="1:8">
      <c r="B31" s="27" t="s">
        <v>49</v>
      </c>
      <c r="C31" s="45">
        <v>1.41</v>
      </c>
      <c r="D31" s="45">
        <v>2.58</v>
      </c>
      <c r="E31" s="45">
        <v>1.84</v>
      </c>
      <c r="F31" s="45">
        <v>2.95</v>
      </c>
      <c r="H31" s="32"/>
    </row>
    <row r="32" spans="1:8">
      <c r="B32" s="27" t="s">
        <v>50</v>
      </c>
      <c r="C32" s="45"/>
      <c r="D32" s="45"/>
      <c r="E32" s="45">
        <v>0.31999999999999984</v>
      </c>
      <c r="F32" s="45">
        <v>3.27</v>
      </c>
      <c r="H32" s="32"/>
    </row>
    <row r="33" spans="1:8">
      <c r="B33" s="29" t="s">
        <v>51</v>
      </c>
      <c r="C33" s="45"/>
      <c r="D33" s="44"/>
      <c r="E33" s="45">
        <v>7.98</v>
      </c>
      <c r="F33" s="44">
        <v>11.25</v>
      </c>
    </row>
    <row r="34" spans="1:8">
      <c r="B34" s="27" t="s">
        <v>52</v>
      </c>
      <c r="C34" s="45"/>
      <c r="D34" s="45"/>
      <c r="E34" s="45">
        <v>1.3699999999999992</v>
      </c>
      <c r="F34" s="45">
        <v>12.62</v>
      </c>
    </row>
    <row r="35" spans="1:8" ht="18" customHeight="1">
      <c r="B35" s="27" t="s">
        <v>53</v>
      </c>
      <c r="C35" s="45"/>
      <c r="D35" s="45"/>
      <c r="E35" s="45">
        <v>5.57</v>
      </c>
      <c r="F35" s="45">
        <v>18.190000000000001</v>
      </c>
    </row>
    <row r="36" spans="1:8">
      <c r="B36" s="27" t="s">
        <v>54</v>
      </c>
      <c r="C36" s="45"/>
      <c r="D36" s="45"/>
      <c r="E36" s="45">
        <v>7.2999999999999972</v>
      </c>
      <c r="F36" s="45">
        <v>25.49</v>
      </c>
    </row>
    <row r="37" spans="1:8">
      <c r="B37" s="27" t="s">
        <v>55</v>
      </c>
      <c r="C37" s="45"/>
      <c r="D37" s="45"/>
      <c r="E37" s="45">
        <v>8.25</v>
      </c>
      <c r="F37" s="45">
        <v>33.729999999999997</v>
      </c>
      <c r="H37" s="32"/>
    </row>
    <row r="38" spans="1:8" ht="15" customHeight="1">
      <c r="B38" s="27" t="s">
        <v>56</v>
      </c>
      <c r="C38" s="45"/>
      <c r="D38" s="45"/>
      <c r="E38" s="45">
        <v>1.2100000000000009</v>
      </c>
      <c r="F38" s="45">
        <v>34.94</v>
      </c>
    </row>
    <row r="39" spans="1:8">
      <c r="B39" s="27" t="s">
        <v>57</v>
      </c>
      <c r="C39" s="45"/>
      <c r="D39" s="45"/>
      <c r="E39" s="45">
        <v>30.03</v>
      </c>
      <c r="F39" s="45">
        <v>64.97</v>
      </c>
    </row>
    <row r="40" spans="1:8">
      <c r="B40" s="27" t="s">
        <v>58</v>
      </c>
      <c r="C40" s="45"/>
      <c r="D40" s="45"/>
      <c r="E40" s="45">
        <v>8.1599999999999966</v>
      </c>
      <c r="F40" s="45">
        <v>73.13</v>
      </c>
    </row>
    <row r="41" spans="1:8">
      <c r="B41" s="27" t="s">
        <v>103</v>
      </c>
      <c r="C41" s="45"/>
      <c r="D41" s="45"/>
      <c r="E41" s="45">
        <v>18.559999999999999</v>
      </c>
      <c r="F41" s="45">
        <v>91.7</v>
      </c>
    </row>
    <row r="42" spans="1:8">
      <c r="B42" s="27" t="s">
        <v>104</v>
      </c>
      <c r="C42" s="35"/>
      <c r="D42" s="35"/>
      <c r="E42" s="45"/>
      <c r="F42" s="113"/>
      <c r="G42" s="24"/>
      <c r="H42" s="24"/>
    </row>
    <row r="43" spans="1:8">
      <c r="B43" s="27" t="s">
        <v>65</v>
      </c>
      <c r="C43" s="30"/>
      <c r="D43" s="30"/>
      <c r="E43" s="28"/>
      <c r="F43" s="28"/>
      <c r="G43" s="24"/>
      <c r="H43" s="24"/>
    </row>
    <row r="44" spans="1:8" ht="15.75">
      <c r="E44" s="6"/>
      <c r="F44" s="6"/>
      <c r="G44" s="6"/>
      <c r="H44" s="21"/>
    </row>
    <row r="45" spans="1:8" ht="15.75">
      <c r="A45" s="21"/>
    </row>
    <row r="46" spans="1:8" ht="15.75">
      <c r="A46" s="21"/>
      <c r="C46" s="6" t="s">
        <v>119</v>
      </c>
      <c r="F46" t="s">
        <v>145</v>
      </c>
    </row>
  </sheetData>
  <mergeCells count="44">
    <mergeCell ref="A1:G1"/>
    <mergeCell ref="A2:G2"/>
    <mergeCell ref="A3:G3"/>
    <mergeCell ref="A4:G4"/>
    <mergeCell ref="A24:G24"/>
    <mergeCell ref="C20:D20"/>
    <mergeCell ref="F20:G20"/>
    <mergeCell ref="C21:D21"/>
    <mergeCell ref="F21:G21"/>
    <mergeCell ref="C14:D14"/>
    <mergeCell ref="F14:G14"/>
    <mergeCell ref="C15:D15"/>
    <mergeCell ref="F15:G15"/>
    <mergeCell ref="C16:D16"/>
    <mergeCell ref="F16:G16"/>
    <mergeCell ref="C11:D11"/>
    <mergeCell ref="C28:D28"/>
    <mergeCell ref="E28:F28"/>
    <mergeCell ref="C17:D17"/>
    <mergeCell ref="F17:G17"/>
    <mergeCell ref="C18:D18"/>
    <mergeCell ref="F18:G18"/>
    <mergeCell ref="C19:D19"/>
    <mergeCell ref="F19:G19"/>
    <mergeCell ref="A26:H26"/>
    <mergeCell ref="A25:G25"/>
    <mergeCell ref="A27:G27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C6:D6"/>
    <mergeCell ref="F6:G6"/>
    <mergeCell ref="C7:D7"/>
    <mergeCell ref="F7:G7"/>
    <mergeCell ref="B5:D5"/>
    <mergeCell ref="E5:G5"/>
  </mergeCells>
  <pageMargins left="0.7" right="0.7" top="0.75" bottom="0.75" header="0.3" footer="0.3"/>
  <pageSetup paperSize="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GLANCE</vt:lpstr>
      <vt:lpstr>deficits</vt:lpstr>
      <vt:lpstr>try excln</vt:lpstr>
      <vt:lpstr>RR</vt:lpstr>
      <vt:lpstr>CR</vt:lpstr>
      <vt:lpstr>RE</vt:lpstr>
      <vt:lpstr>CE</vt:lpstr>
      <vt:lpstr>TOTAL EXP</vt:lpstr>
      <vt:lpstr>deficits!Print_Area</vt:lpstr>
      <vt:lpstr>GLANCE!Print_Area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2026-06-12T09:30:43Z</cp:lastPrinted>
  <dcterms:created xsi:type="dcterms:W3CDTF">2018-11-05T06:46:51Z</dcterms:created>
  <dcterms:modified xsi:type="dcterms:W3CDTF">2026-06-22T09:32:14Z</dcterms:modified>
</cp:coreProperties>
</file>