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OK-I\MKI\2026-27\"/>
    </mc:Choice>
  </mc:AlternateContent>
  <xr:revisionPtr revIDLastSave="0" documentId="13_ncr:1_{43DE0AA6-77C1-4B25-846C-7A0EABD74D7D}" xr6:coauthVersionLast="47" xr6:coauthVersionMax="47" xr10:uidLastSave="{00000000-0000-0000-0000-000000000000}"/>
  <bookViews>
    <workbookView xWindow="14190" yWindow="390" windowWidth="12480" windowHeight="15510" xr2:uid="{F698A1E3-09C8-428E-84AA-19D26F156479}"/>
  </bookViews>
  <sheets>
    <sheet name="May-26 Upload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93" i="2" l="1"/>
  <c r="D192" i="2"/>
  <c r="D36" i="2"/>
  <c r="D26" i="2"/>
  <c r="D312" i="2" l="1"/>
  <c r="D311" i="2"/>
  <c r="D294" i="2"/>
  <c r="D295" i="2" s="1"/>
  <c r="D277" i="2"/>
  <c r="D278" i="2" s="1"/>
  <c r="D261" i="2"/>
  <c r="D260" i="2"/>
  <c r="D243" i="2"/>
  <c r="D244" i="2" s="1"/>
  <c r="D227" i="2"/>
  <c r="D226" i="2"/>
  <c r="D209" i="2"/>
  <c r="D210" i="2" s="1"/>
  <c r="D175" i="2"/>
  <c r="D176" i="2" s="1"/>
  <c r="D159" i="2"/>
  <c r="D141" i="2"/>
  <c r="D142" i="2" s="1"/>
  <c r="D124" i="2"/>
  <c r="D125" i="2" s="1"/>
  <c r="D108" i="2"/>
  <c r="D107" i="2"/>
  <c r="D90" i="2"/>
  <c r="D91" i="2" s="1"/>
  <c r="E83" i="2"/>
  <c r="E82" i="2"/>
  <c r="E81" i="2"/>
  <c r="E80" i="2"/>
  <c r="E84" i="2" s="1"/>
  <c r="E72" i="2"/>
  <c r="E71" i="2"/>
  <c r="E73" i="2" s="1"/>
  <c r="E69" i="2"/>
  <c r="E64" i="2"/>
  <c r="E63" i="2"/>
  <c r="E62" i="2"/>
  <c r="E61" i="2"/>
  <c r="E65" i="2" s="1"/>
  <c r="E47" i="2"/>
  <c r="E46" i="2"/>
  <c r="C46" i="2"/>
  <c r="E45" i="2"/>
  <c r="E44" i="2"/>
  <c r="E43" i="2"/>
  <c r="D42" i="2"/>
  <c r="E42" i="2" s="1"/>
  <c r="C42" i="2"/>
  <c r="E41" i="2"/>
  <c r="E40" i="2"/>
  <c r="D39" i="2"/>
  <c r="E39" i="2" s="1"/>
  <c r="C39" i="2"/>
  <c r="E38" i="2"/>
  <c r="E37" i="2"/>
  <c r="D35" i="2"/>
  <c r="C36" i="2"/>
  <c r="C35" i="2" s="1"/>
  <c r="E34" i="2"/>
  <c r="D32" i="2"/>
  <c r="E32" i="2" s="1"/>
  <c r="C33" i="2"/>
  <c r="E31" i="2"/>
  <c r="E30" i="2"/>
  <c r="E29" i="2"/>
  <c r="E28" i="2"/>
  <c r="E27" i="2"/>
  <c r="C27" i="2"/>
  <c r="E26" i="2"/>
  <c r="E24" i="2"/>
  <c r="C21" i="2"/>
  <c r="E20" i="2"/>
  <c r="E19" i="2"/>
  <c r="E18" i="2"/>
  <c r="E17" i="2"/>
  <c r="E16" i="2"/>
  <c r="E15" i="2"/>
  <c r="E14" i="2"/>
  <c r="E13" i="2"/>
  <c r="E12" i="2"/>
  <c r="D11" i="2"/>
  <c r="E11" i="2" s="1"/>
  <c r="C11" i="2"/>
  <c r="C10" i="2" s="1"/>
  <c r="D10" i="2"/>
  <c r="D21" i="2" l="1"/>
  <c r="E21" i="2" s="1"/>
  <c r="E35" i="2"/>
  <c r="C50" i="2"/>
  <c r="E50" i="2" s="1"/>
  <c r="C25" i="2"/>
  <c r="C49" i="2"/>
  <c r="E49" i="2" s="1"/>
  <c r="C48" i="2"/>
  <c r="E48" i="2" s="1"/>
  <c r="E22" i="2"/>
  <c r="E10" i="2"/>
  <c r="E33" i="2"/>
  <c r="E36" i="2"/>
  <c r="D25" i="2" l="1"/>
  <c r="E25" i="2" s="1"/>
</calcChain>
</file>

<file path=xl/sharedStrings.xml><?xml version="1.0" encoding="utf-8"?>
<sst xmlns="http://schemas.openxmlformats.org/spreadsheetml/2006/main" count="390" uniqueCount="110">
  <si>
    <t>Government of Andhra Pradesh</t>
  </si>
  <si>
    <t>Accounts at a Glance to the end of May 2026</t>
  </si>
  <si>
    <t>Monthly Key Indicators for the month of May 2026</t>
  </si>
  <si>
    <t>(₹ in crore)</t>
  </si>
  <si>
    <t>SL No</t>
  </si>
  <si>
    <t>Description</t>
  </si>
  <si>
    <t>Budget estimates           2026-2027</t>
  </si>
  <si>
    <t>Actuals upto  May 2026</t>
  </si>
  <si>
    <t>% of Actuals to Budget Estimates</t>
  </si>
  <si>
    <t>Current           2026-2027</t>
  </si>
  <si>
    <t xml:space="preserve"> previous year 2025-26</t>
  </si>
  <si>
    <t>REVENUE RECEIPTS</t>
  </si>
  <si>
    <t xml:space="preserve">a) Tax Revenue </t>
  </si>
  <si>
    <t xml:space="preserve">i) Goods and Service Tax                 </t>
  </si>
  <si>
    <t xml:space="preserve">ii) Stamps and Registration </t>
  </si>
  <si>
    <t>iii) Land Revenue</t>
  </si>
  <si>
    <t>iv) Sales Tax</t>
  </si>
  <si>
    <t xml:space="preserve"> v) State Excise Duties</t>
  </si>
  <si>
    <t>vii) Other Taxes and Duties</t>
  </si>
  <si>
    <t>b) Non-Tax Revenue</t>
  </si>
  <si>
    <t>c) Grant in aid and Contributions</t>
  </si>
  <si>
    <t>CAPITAL RECEIPTS</t>
  </si>
  <si>
    <t xml:space="preserve">a) Recovery of Loans and Advances </t>
  </si>
  <si>
    <t>b) Other Receipts</t>
  </si>
  <si>
    <t>c) Borrowings &amp; Other Liabilities (Net)            (**)</t>
  </si>
  <si>
    <t>TOTAL RECEIPTS [1+2]</t>
  </si>
  <si>
    <t>Revenue Expenditure(a+b+c+d+e)</t>
  </si>
  <si>
    <t>a) Expenditure on Revenue Account (excluding b,c,d,e)</t>
  </si>
  <si>
    <t>b) Expenditure on Interest Payment</t>
  </si>
  <si>
    <t>c) Expenditure on Salaries/Wages</t>
  </si>
  <si>
    <t>d) Expenditure on Pension &amp; Other Retirement benefits</t>
  </si>
  <si>
    <t>e) Expenditure on Subsidy</t>
  </si>
  <si>
    <t>Capital  Expenditure (a+b)</t>
  </si>
  <si>
    <t>a) Expenditure on Capital Account (excluding b)             (*)</t>
  </si>
  <si>
    <t>b) Expenditure on Salaries/Wages</t>
  </si>
  <si>
    <t>Total</t>
  </si>
  <si>
    <t>Sector wise Expenditure (i+ii+iii+iv)</t>
  </si>
  <si>
    <t>i)</t>
  </si>
  <si>
    <t xml:space="preserve"> General Sector</t>
  </si>
  <si>
    <t>a) Revenue</t>
  </si>
  <si>
    <t>b) Capital</t>
  </si>
  <si>
    <t>ii)</t>
  </si>
  <si>
    <t>Social Sector</t>
  </si>
  <si>
    <t>iii)</t>
  </si>
  <si>
    <t>Economic Sector</t>
  </si>
  <si>
    <t>iv</t>
  </si>
  <si>
    <t xml:space="preserve"> Grant in aid and Contributions(#)</t>
  </si>
  <si>
    <t>TOTAL EXPENDITURE [4+5]</t>
  </si>
  <si>
    <t>Loans and Advances disbursed</t>
  </si>
  <si>
    <t>Revenue Surplus/Deficit [1-4]</t>
  </si>
  <si>
    <t>Fiscal Deficit [1+2(a)+2(b)] - (7+8)</t>
  </si>
  <si>
    <t>Primary  Surplus/Deficit [1+2(a)+2(b)] - [4(a+c+d+e)+5+8]</t>
  </si>
  <si>
    <t xml:space="preserve">(*) </t>
  </si>
  <si>
    <t>SL.No.5(a) includes expenditure in Inter State Settlements i, e. MH 7810 is ₹0.00</t>
  </si>
  <si>
    <t>($)</t>
  </si>
  <si>
    <t>SL.No 1(a)(vi) excludes net proceeds assigned to states from GST which is included in item 1(a)(i).</t>
  </si>
  <si>
    <t>(**)</t>
  </si>
  <si>
    <r>
      <t>Sl.No 2(c) includes Net Public Debt ₹5167.73 cr contingecy Fund ₹</t>
    </r>
    <r>
      <rPr>
        <u/>
        <sz val="9"/>
        <color indexed="10"/>
        <rFont val="Times New Roman"/>
        <family val="1"/>
      </rPr>
      <t>Nil</t>
    </r>
    <r>
      <rPr>
        <u/>
        <sz val="9"/>
        <rFont val="Times New Roman"/>
        <family val="1"/>
      </rPr>
      <t>,</t>
    </r>
    <r>
      <rPr>
        <sz val="9"/>
        <rFont val="Times New Roman"/>
        <family val="1"/>
      </rPr>
      <t xml:space="preserve"> Net Public Account ₹15709.05 cr Net Cash Balance (-) ₹ 213.22             (#) M.H 3604 only.</t>
    </r>
  </si>
  <si>
    <t>BORROWINGS &amp; OTHER LIABILITIES</t>
  </si>
  <si>
    <t xml:space="preserve">Borrowings &amp; Other Liabilities [2(c)] </t>
  </si>
  <si>
    <t>Monthly</t>
  </si>
  <si>
    <t>Receipts</t>
  </si>
  <si>
    <t>Charges</t>
  </si>
  <si>
    <t>Net</t>
  </si>
  <si>
    <t>Net Public Debt-total-E</t>
  </si>
  <si>
    <t>Net Contigency Fund(MH-8000)</t>
  </si>
  <si>
    <t>Net Public Account(Part-III)</t>
  </si>
  <si>
    <t xml:space="preserve">Net Cash Balance                                   </t>
  </si>
  <si>
    <t xml:space="preserve">Borrowings &amp; Other Liabilities </t>
  </si>
  <si>
    <t>Progressive</t>
  </si>
  <si>
    <t xml:space="preserve">Net Cash Balance                                         </t>
  </si>
  <si>
    <t>BUDGET Government of Andhra Pradesh 2025-2026</t>
  </si>
  <si>
    <t>Borrowings &amp; Other Liabilities(Budget)</t>
  </si>
  <si>
    <t>Net Public Debt</t>
  </si>
  <si>
    <t>Net Contigency Fund</t>
  </si>
  <si>
    <t>Net Public Account</t>
  </si>
  <si>
    <t>Net Cash Balance (C.B.-O.B.)</t>
  </si>
  <si>
    <t>2026-27</t>
  </si>
  <si>
    <t>2025-2026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</si>
  <si>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</si>
  <si>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</si>
  <si>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</si>
  <si>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</si>
  <si>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</si>
  <si>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</si>
  <si>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</si>
  <si>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</si>
  <si>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</si>
  <si>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January </t>
  </si>
  <si>
    <t>February</t>
  </si>
  <si>
    <t>March (preliminary)</t>
  </si>
  <si>
    <t>March (Suppl)</t>
  </si>
  <si>
    <t>1 (a)TAX-REVENUE</t>
  </si>
  <si>
    <t>Months</t>
  </si>
  <si>
    <t>1.(b) NON-TAX-REVENUE</t>
  </si>
  <si>
    <t xml:space="preserve">           1. (c)  GRANT IN AID AND CONTRIBUTIONS</t>
  </si>
  <si>
    <t xml:space="preserve">                 2(a) RECOVERY OF LOANS AND ADVANCES</t>
  </si>
  <si>
    <t>March(prelimnary)</t>
  </si>
  <si>
    <t>2(b) OTHER RECEIPTS</t>
  </si>
  <si>
    <t>2 (c)BORROWINGS &amp; OTHER LIABILITIES</t>
  </si>
  <si>
    <t>4 (a)EXPENDITURE ON REVENUE ACCOUNT  (excluding b,c,d,e)</t>
  </si>
  <si>
    <t xml:space="preserve">4 (b) EXPENDITURE ON INTEREST PAYMENTS </t>
  </si>
  <si>
    <t xml:space="preserve">4 (c)EXPENDITURE ON SALARIES/WAGES </t>
  </si>
  <si>
    <t xml:space="preserve"> 4 (d) EXPENDITURE ON PENSION</t>
  </si>
  <si>
    <t>4 (e) EXPENDITURE ON SUBSIDY</t>
  </si>
  <si>
    <t>January</t>
  </si>
  <si>
    <t>5 (a)EXPENDITURE ON CAPITAL ACCOUNT  (excluding b)</t>
  </si>
  <si>
    <t>5 (b) EXPENDITURE ON SALARIES WAGES</t>
  </si>
  <si>
    <t>8. LOANS AND ADVANCES DISBURSED</t>
  </si>
  <si>
    <r>
      <t xml:space="preserve">vi) State's Share of Union Taxes   </t>
    </r>
    <r>
      <rPr>
        <sz val="9"/>
        <rFont val="Times New Roman"/>
        <family val="1"/>
      </rPr>
      <t>($)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</si>
</sst>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2"/>
      <color rgb="FFFF0000"/>
      <name val="Times New Roman"/>
      <family val="1"/>
    </font>
    <font>
      <b/>
      <sz val="9"/>
      <name val="Times New Roman"/>
      <family val="1"/>
    </font>
    <font>
      <u/>
      <sz val="9"/>
      <color indexed="10"/>
      <name val="Times New Roman"/>
      <family val="1"/>
    </font>
    <font>
      <u/>
      <sz val="9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/>
    <xf numFmtId="2" fontId="5" fillId="0" borderId="1" xfId="2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wrapText="1"/>
    </xf>
    <xf numFmtId="2" fontId="3" fillId="0" borderId="1" xfId="2" applyNumberFormat="1" applyFont="1" applyBorder="1" applyAlignment="1">
      <alignment horizontal="right" vertical="center"/>
    </xf>
    <xf numFmtId="2" fontId="3" fillId="0" borderId="1" xfId="2" applyNumberFormat="1" applyFont="1" applyBorder="1" applyAlignment="1">
      <alignment vertical="center"/>
    </xf>
    <xf numFmtId="0" fontId="4" fillId="0" borderId="1" xfId="2" applyFont="1" applyBorder="1" applyAlignment="1">
      <alignment horizontal="center"/>
    </xf>
    <xf numFmtId="0" fontId="11" fillId="0" borderId="1" xfId="2" applyFont="1" applyBorder="1" applyAlignment="1">
      <alignment wrapText="1"/>
    </xf>
    <xf numFmtId="0" fontId="12" fillId="0" borderId="1" xfId="2" applyFont="1" applyBorder="1" applyAlignment="1">
      <alignment wrapText="1"/>
    </xf>
    <xf numFmtId="2" fontId="4" fillId="0" borderId="1" xfId="2" applyNumberFormat="1" applyFont="1" applyBorder="1" applyAlignment="1">
      <alignment horizontal="right" vertical="center"/>
    </xf>
    <xf numFmtId="2" fontId="4" fillId="0" borderId="1" xfId="2" applyNumberFormat="1" applyFont="1" applyBorder="1" applyAlignment="1">
      <alignment vertical="center"/>
    </xf>
    <xf numFmtId="0" fontId="12" fillId="0" borderId="1" xfId="2" applyFont="1" applyBorder="1" applyAlignment="1">
      <alignment vertical="top" wrapText="1"/>
    </xf>
    <xf numFmtId="2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left" vertical="center" wrapText="1"/>
    </xf>
    <xf numFmtId="2" fontId="4" fillId="0" borderId="1" xfId="2" applyNumberFormat="1" applyFont="1" applyBorder="1" applyAlignment="1">
      <alignment vertical="center" wrapText="1"/>
    </xf>
    <xf numFmtId="0" fontId="9" fillId="2" borderId="1" xfId="2" applyFont="1" applyFill="1" applyBorder="1" applyAlignment="1">
      <alignment wrapText="1"/>
    </xf>
    <xf numFmtId="0" fontId="3" fillId="0" borderId="1" xfId="2" applyFont="1" applyBorder="1" applyAlignment="1">
      <alignment horizontal="center"/>
    </xf>
    <xf numFmtId="0" fontId="7" fillId="0" borderId="1" xfId="2" applyFont="1" applyBorder="1" applyAlignment="1">
      <alignment wrapText="1"/>
    </xf>
    <xf numFmtId="0" fontId="15" fillId="0" borderId="1" xfId="2" applyFont="1" applyBorder="1" applyAlignment="1">
      <alignment wrapText="1"/>
    </xf>
    <xf numFmtId="0" fontId="4" fillId="0" borderId="1" xfId="2" applyFont="1" applyBorder="1"/>
    <xf numFmtId="0" fontId="3" fillId="0" borderId="1" xfId="2" applyFont="1" applyBorder="1" applyAlignment="1">
      <alignment horizontal="center" vertical="top"/>
    </xf>
    <xf numFmtId="2" fontId="4" fillId="0" borderId="1" xfId="2" applyNumberFormat="1" applyFont="1" applyBorder="1"/>
    <xf numFmtId="0" fontId="3" fillId="0" borderId="1" xfId="2" applyFont="1" applyBorder="1" applyAlignment="1">
      <alignment vertical="top"/>
    </xf>
    <xf numFmtId="0" fontId="3" fillId="0" borderId="1" xfId="2" applyFont="1" applyBorder="1" applyAlignment="1">
      <alignment horizontal="center" wrapText="1"/>
    </xf>
    <xf numFmtId="0" fontId="11" fillId="2" borderId="1" xfId="2" applyFont="1" applyFill="1" applyBorder="1" applyAlignment="1">
      <alignment wrapText="1"/>
    </xf>
    <xf numFmtId="0" fontId="15" fillId="2" borderId="1" xfId="2" applyFont="1" applyFill="1" applyBorder="1" applyAlignment="1">
      <alignment horizontal="left" vertical="top" wrapText="1"/>
    </xf>
    <xf numFmtId="2" fontId="3" fillId="2" borderId="1" xfId="2" applyNumberFormat="1" applyFont="1" applyFill="1" applyBorder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15" fillId="0" borderId="1" xfId="2" applyFont="1" applyBorder="1" applyAlignment="1">
      <alignment horizontal="left" vertical="top"/>
    </xf>
    <xf numFmtId="0" fontId="5" fillId="0" borderId="1" xfId="2" applyFont="1" applyBorder="1"/>
    <xf numFmtId="0" fontId="13" fillId="0" borderId="4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5" xfId="2" applyFont="1" applyBorder="1" applyAlignment="1">
      <alignment horizontal="left" wrapText="1"/>
    </xf>
    <xf numFmtId="0" fontId="13" fillId="0" borderId="6" xfId="2" applyFont="1" applyBorder="1" applyAlignment="1">
      <alignment horizontal="left" wrapText="1"/>
    </xf>
    <xf numFmtId="0" fontId="13" fillId="0" borderId="7" xfId="2" applyFont="1" applyBorder="1" applyAlignment="1">
      <alignment horizontal="left" wrapText="1"/>
    </xf>
    <xf numFmtId="0" fontId="13" fillId="0" borderId="8" xfId="2" applyFont="1" applyBorder="1" applyAlignment="1">
      <alignment horizontal="left" wrapText="1"/>
    </xf>
    <xf numFmtId="0" fontId="5" fillId="0" borderId="1" xfId="2" applyFont="1" applyBorder="1" applyAlignment="1">
      <alignment wrapText="1"/>
    </xf>
    <xf numFmtId="2" fontId="5" fillId="0" borderId="1" xfId="2" applyNumberFormat="1" applyFont="1" applyBorder="1"/>
    <xf numFmtId="0" fontId="11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horizontal="right"/>
    </xf>
    <xf numFmtId="0" fontId="18" fillId="0" borderId="1" xfId="2" applyFont="1" applyBorder="1" applyAlignment="1">
      <alignment wrapText="1"/>
    </xf>
    <xf numFmtId="2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19" fillId="2" borderId="1" xfId="2" applyNumberFormat="1" applyFont="1" applyFill="1" applyBorder="1"/>
    <xf numFmtId="2" fontId="19" fillId="0" borderId="1" xfId="2" applyNumberFormat="1" applyFont="1" applyBorder="1"/>
    <xf numFmtId="0" fontId="19" fillId="0" borderId="1" xfId="0" applyFont="1" applyBorder="1"/>
    <xf numFmtId="0" fontId="19" fillId="0" borderId="1" xfId="2" applyFont="1" applyBorder="1"/>
    <xf numFmtId="2" fontId="4" fillId="0" borderId="2" xfId="2" applyNumberFormat="1" applyFont="1" applyBorder="1" applyAlignment="1">
      <alignment horizontal="right"/>
    </xf>
    <xf numFmtId="0" fontId="19" fillId="0" borderId="1" xfId="2" applyFont="1" applyBorder="1" applyAlignment="1">
      <alignment wrapText="1"/>
    </xf>
    <xf numFmtId="2" fontId="19" fillId="0" borderId="1" xfId="2" applyNumberFormat="1" applyFont="1" applyBorder="1" applyAlignment="1">
      <alignment horizontal="right"/>
    </xf>
    <xf numFmtId="2" fontId="20" fillId="0" borderId="1" xfId="2" applyNumberFormat="1" applyFont="1" applyBorder="1" applyAlignment="1">
      <alignment horizontal="right"/>
    </xf>
    <xf numFmtId="0" fontId="21" fillId="0" borderId="1" xfId="2" applyFont="1" applyBorder="1" applyAlignment="1">
      <alignment wrapText="1"/>
    </xf>
    <xf numFmtId="2" fontId="21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wrapText="1"/>
    </xf>
    <xf numFmtId="2" fontId="14" fillId="0" borderId="1" xfId="2" applyNumberFormat="1" applyFont="1" applyBorder="1"/>
    <xf numFmtId="0" fontId="8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vertical="top" wrapText="1"/>
    </xf>
    <xf numFmtId="2" fontId="23" fillId="0" borderId="1" xfId="2" applyNumberFormat="1" applyFont="1" applyBorder="1"/>
    <xf numFmtId="2" fontId="2" fillId="0" borderId="1" xfId="2" applyNumberFormat="1" applyBorder="1"/>
    <xf numFmtId="2" fontId="23" fillId="0" borderId="1" xfId="2" applyNumberFormat="1" applyFont="1" applyBorder="1" applyAlignment="1">
      <alignment horizontal="right"/>
    </xf>
    <xf numFmtId="2" fontId="3" fillId="0" borderId="1" xfId="2" applyNumberFormat="1" applyFont="1" applyBorder="1" applyAlignment="1">
      <alignment horizontal="center" vertical="top" wrapText="1"/>
    </xf>
    <xf numFmtId="2" fontId="3" fillId="0" borderId="1" xfId="2" applyNumberFormat="1" applyFont="1" applyBorder="1" applyAlignment="1">
      <alignment horizontal="right" vertical="top" wrapText="1"/>
    </xf>
    <xf numFmtId="0" fontId="4" fillId="0" borderId="1" xfId="0" applyFont="1" applyBorder="1"/>
    <xf numFmtId="2" fontId="23" fillId="2" borderId="1" xfId="2" applyNumberFormat="1" applyFont="1" applyFill="1" applyBorder="1"/>
    <xf numFmtId="2" fontId="3" fillId="0" borderId="1" xfId="2" applyNumberFormat="1" applyFont="1" applyBorder="1" applyAlignment="1">
      <alignment horizontal="center"/>
    </xf>
    <xf numFmtId="2" fontId="4" fillId="0" borderId="1" xfId="2" applyNumberFormat="1" applyFont="1" applyBorder="1" applyAlignment="1">
      <alignment vertical="top" wrapText="1"/>
    </xf>
    <xf numFmtId="2" fontId="24" fillId="2" borderId="1" xfId="2" applyNumberFormat="1" applyFont="1" applyFill="1" applyBorder="1"/>
    <xf numFmtId="2" fontId="9" fillId="0" borderId="1" xfId="2" applyNumberFormat="1" applyFont="1" applyBorder="1"/>
    <xf numFmtId="2" fontId="9" fillId="0" borderId="1" xfId="2" applyNumberFormat="1" applyFont="1" applyBorder="1" applyAlignment="1">
      <alignment horizontal="right" wrapText="1"/>
    </xf>
    <xf numFmtId="2" fontId="23" fillId="0" borderId="1" xfId="2" applyNumberFormat="1" applyFont="1" applyBorder="1" applyAlignment="1">
      <alignment horizontal="right" wrapText="1"/>
    </xf>
    <xf numFmtId="2" fontId="3" fillId="0" borderId="1" xfId="2" applyNumberFormat="1" applyFont="1" applyBorder="1" applyAlignment="1">
      <alignment horizontal="center" vertical="top" wrapText="1"/>
    </xf>
    <xf numFmtId="2" fontId="14" fillId="0" borderId="1" xfId="2" applyNumberFormat="1" applyFont="1" applyBorder="1" applyAlignment="1">
      <alignment vertical="top" wrapText="1"/>
    </xf>
    <xf numFmtId="2" fontId="25" fillId="0" borderId="1" xfId="2" applyNumberFormat="1" applyFont="1" applyBorder="1"/>
    <xf numFmtId="2" fontId="25" fillId="0" borderId="1" xfId="2" applyNumberFormat="1" applyFont="1" applyBorder="1" applyAlignment="1">
      <alignment horizontal="right"/>
    </xf>
    <xf numFmtId="2" fontId="8" fillId="0" borderId="1" xfId="2" applyNumberFormat="1" applyFont="1" applyBorder="1" applyAlignment="1">
      <alignment horizontal="center"/>
    </xf>
    <xf numFmtId="2" fontId="8" fillId="0" borderId="1" xfId="2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9" fillId="0" borderId="1" xfId="2" applyNumberFormat="1" applyFont="1" applyBorder="1" applyAlignment="1">
      <alignment horizontal="right" vertical="center" wrapText="1"/>
    </xf>
    <xf numFmtId="2" fontId="10" fillId="0" borderId="1" xfId="1" applyNumberFormat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Normal 2" xfId="2" xr:uid="{B44B2A73-92B6-46FE-886E-24F8442A0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25BF-C7CC-42B4-B5B0-6217ABBBC0A0}">
  <dimension ref="A1:F324"/>
  <sheetViews>
    <sheetView tabSelected="1" topLeftCell="A297" zoomScale="90" zoomScaleNormal="90" workbookViewId="0">
      <selection activeCell="C312" sqref="C312"/>
    </sheetView>
  </sheetViews>
  <sheetFormatPr defaultColWidth="32.5703125" defaultRowHeight="15" x14ac:dyDescent="0.25"/>
  <cols>
    <col min="1" max="1" width="7.140625" bestFit="1" customWidth="1"/>
    <col min="3" max="3" width="22.42578125" customWidth="1"/>
    <col min="4" max="4" width="19.5703125" bestFit="1" customWidth="1"/>
    <col min="5" max="5" width="14" customWidth="1"/>
    <col min="6" max="6" width="13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2"/>
    </row>
    <row r="2" spans="1:6" ht="15.75" x14ac:dyDescent="0.25">
      <c r="A2" s="1" t="s">
        <v>1</v>
      </c>
      <c r="B2" s="1"/>
      <c r="C2" s="1"/>
      <c r="D2" s="1"/>
      <c r="E2" s="1"/>
      <c r="F2" s="3"/>
    </row>
    <row r="3" spans="1:6" ht="15.75" x14ac:dyDescent="0.25">
      <c r="A3" s="1" t="s">
        <v>2</v>
      </c>
      <c r="B3" s="1"/>
      <c r="C3" s="1"/>
      <c r="D3" s="1"/>
      <c r="E3" s="1"/>
      <c r="F3" s="2" t="s">
        <v>3</v>
      </c>
    </row>
    <row r="4" spans="1:6" x14ac:dyDescent="0.25">
      <c r="A4" s="4" t="s">
        <v>4</v>
      </c>
      <c r="B4" s="5" t="s">
        <v>5</v>
      </c>
      <c r="C4" s="6" t="s">
        <v>6</v>
      </c>
      <c r="D4" s="7" t="s">
        <v>7</v>
      </c>
      <c r="E4" s="8" t="s">
        <v>8</v>
      </c>
      <c r="F4" s="8" t="s">
        <v>8</v>
      </c>
    </row>
    <row r="5" spans="1:6" x14ac:dyDescent="0.25">
      <c r="A5" s="4"/>
      <c r="B5" s="5"/>
      <c r="C5" s="6"/>
      <c r="D5" s="7"/>
      <c r="E5" s="8"/>
      <c r="F5" s="8"/>
    </row>
    <row r="6" spans="1:6" x14ac:dyDescent="0.25">
      <c r="A6" s="4"/>
      <c r="B6" s="5"/>
      <c r="C6" s="6"/>
      <c r="D6" s="7"/>
      <c r="E6" s="5" t="s">
        <v>9</v>
      </c>
      <c r="F6" s="9" t="s">
        <v>10</v>
      </c>
    </row>
    <row r="7" spans="1:6" x14ac:dyDescent="0.25">
      <c r="A7" s="4"/>
      <c r="B7" s="5"/>
      <c r="C7" s="6"/>
      <c r="D7" s="7"/>
      <c r="E7" s="5"/>
      <c r="F7" s="9"/>
    </row>
    <row r="8" spans="1:6" x14ac:dyDescent="0.25">
      <c r="A8" s="4"/>
      <c r="B8" s="5"/>
      <c r="C8" s="6"/>
      <c r="D8" s="7"/>
      <c r="E8" s="5"/>
      <c r="F8" s="9"/>
    </row>
    <row r="9" spans="1:6" x14ac:dyDescent="0.25">
      <c r="A9" s="4"/>
      <c r="B9" s="5"/>
      <c r="C9" s="6"/>
      <c r="D9" s="7"/>
      <c r="E9" s="5"/>
      <c r="F9" s="9"/>
    </row>
    <row r="10" spans="1:6" ht="15.75" x14ac:dyDescent="0.25">
      <c r="A10" s="10">
        <v>1</v>
      </c>
      <c r="B10" s="11" t="s">
        <v>11</v>
      </c>
      <c r="C10" s="12">
        <f>(C11+C19+C20)</f>
        <v>234140.13999999998</v>
      </c>
      <c r="D10" s="13">
        <f>(D11+D19+D20)</f>
        <v>25937.480000000003</v>
      </c>
      <c r="E10" s="87">
        <f t="shared" ref="E10:E22" si="0">(D10/C10)*100</f>
        <v>11.077758815724636</v>
      </c>
      <c r="F10" s="88">
        <v>9.9600000000000009</v>
      </c>
    </row>
    <row r="11" spans="1:6" ht="18.75" x14ac:dyDescent="0.3">
      <c r="A11" s="14"/>
      <c r="B11" s="15" t="s">
        <v>12</v>
      </c>
      <c r="C11" s="12">
        <f>C12+C13+C14+C15+C16+C17+C18</f>
        <v>190207.93999999997</v>
      </c>
      <c r="D11" s="13">
        <f>SUM(D12:D18)</f>
        <v>24302.36</v>
      </c>
      <c r="E11" s="87">
        <f t="shared" si="0"/>
        <v>12.776732664262072</v>
      </c>
      <c r="F11" s="88">
        <v>12.24</v>
      </c>
    </row>
    <row r="12" spans="1:6" ht="18.75" x14ac:dyDescent="0.3">
      <c r="A12" s="14"/>
      <c r="B12" s="16" t="s">
        <v>13</v>
      </c>
      <c r="C12" s="17">
        <v>62681.23</v>
      </c>
      <c r="D12" s="18">
        <v>9198.2200000000012</v>
      </c>
      <c r="E12" s="89">
        <f t="shared" si="0"/>
        <v>14.67460035484307</v>
      </c>
      <c r="F12" s="88">
        <v>28.21</v>
      </c>
    </row>
    <row r="13" spans="1:6" ht="18.75" x14ac:dyDescent="0.3">
      <c r="A13" s="14"/>
      <c r="B13" s="16" t="s">
        <v>14</v>
      </c>
      <c r="C13" s="17">
        <v>18701.349999999999</v>
      </c>
      <c r="D13" s="18">
        <v>2038.32</v>
      </c>
      <c r="E13" s="89">
        <f t="shared" si="0"/>
        <v>10.899320102559441</v>
      </c>
      <c r="F13" s="88">
        <v>13.84</v>
      </c>
    </row>
    <row r="14" spans="1:6" ht="18.75" x14ac:dyDescent="0.25">
      <c r="A14" s="14"/>
      <c r="B14" s="19" t="s">
        <v>15</v>
      </c>
      <c r="C14" s="17">
        <v>278.93</v>
      </c>
      <c r="D14" s="18">
        <v>5.48</v>
      </c>
      <c r="E14" s="89">
        <f t="shared" si="0"/>
        <v>1.9646506291901196</v>
      </c>
      <c r="F14" s="88">
        <v>0.11</v>
      </c>
    </row>
    <row r="15" spans="1:6" ht="18.75" x14ac:dyDescent="0.25">
      <c r="A15" s="14"/>
      <c r="B15" s="19" t="s">
        <v>16</v>
      </c>
      <c r="C15" s="17">
        <v>24125.67</v>
      </c>
      <c r="D15" s="18">
        <v>3547.1000000000004</v>
      </c>
      <c r="E15" s="89">
        <f t="shared" si="0"/>
        <v>14.702596860522426</v>
      </c>
      <c r="F15" s="88">
        <v>13.6</v>
      </c>
    </row>
    <row r="16" spans="1:6" ht="18.75" x14ac:dyDescent="0.25">
      <c r="A16" s="14"/>
      <c r="B16" s="19" t="s">
        <v>17</v>
      </c>
      <c r="C16" s="17">
        <v>30066.66</v>
      </c>
      <c r="D16" s="18">
        <v>3551.63</v>
      </c>
      <c r="E16" s="89">
        <f t="shared" si="0"/>
        <v>11.812519248895621</v>
      </c>
      <c r="F16" s="88">
        <v>10.42</v>
      </c>
    </row>
    <row r="17" spans="1:6" ht="37.5" x14ac:dyDescent="0.25">
      <c r="A17" s="14"/>
      <c r="B17" s="19" t="s">
        <v>109</v>
      </c>
      <c r="C17" s="17">
        <v>46759.15</v>
      </c>
      <c r="D17" s="18">
        <v>4888.5200000000004</v>
      </c>
      <c r="E17" s="89">
        <f t="shared" si="0"/>
        <v>10.454681062423077</v>
      </c>
      <c r="F17" s="88">
        <v>10.34</v>
      </c>
    </row>
    <row r="18" spans="1:6" ht="18.75" x14ac:dyDescent="0.25">
      <c r="A18" s="14"/>
      <c r="B18" s="19" t="s">
        <v>18</v>
      </c>
      <c r="C18" s="17">
        <v>7594.9499999999825</v>
      </c>
      <c r="D18" s="18">
        <v>1073.0899999999999</v>
      </c>
      <c r="E18" s="89">
        <f t="shared" si="0"/>
        <v>14.12899360759455</v>
      </c>
      <c r="F18" s="88">
        <v>2.5</v>
      </c>
    </row>
    <row r="19" spans="1:6" ht="18.75" x14ac:dyDescent="0.3">
      <c r="A19" s="14"/>
      <c r="B19" s="15" t="s">
        <v>19</v>
      </c>
      <c r="C19" s="12">
        <v>11473.98</v>
      </c>
      <c r="D19" s="13">
        <v>982.56</v>
      </c>
      <c r="E19" s="87">
        <f t="shared" si="0"/>
        <v>8.5633755680243464</v>
      </c>
      <c r="F19" s="88">
        <v>4.26</v>
      </c>
    </row>
    <row r="20" spans="1:6" ht="37.5" x14ac:dyDescent="0.3">
      <c r="A20" s="14"/>
      <c r="B20" s="15" t="s">
        <v>20</v>
      </c>
      <c r="C20" s="12">
        <v>32458.22</v>
      </c>
      <c r="D20" s="13">
        <v>652.55999999999995</v>
      </c>
      <c r="E20" s="87">
        <f t="shared" si="0"/>
        <v>2.0104614485945316</v>
      </c>
      <c r="F20" s="88">
        <v>1.59</v>
      </c>
    </row>
    <row r="21" spans="1:6" ht="15.75" x14ac:dyDescent="0.25">
      <c r="A21" s="10">
        <v>2</v>
      </c>
      <c r="B21" s="11" t="s">
        <v>21</v>
      </c>
      <c r="C21" s="12">
        <f>SUM(C22+C23+C24)</f>
        <v>75917.87999999999</v>
      </c>
      <c r="D21" s="13">
        <f>SUM(D22+D23+D24)</f>
        <v>20671.309999999998</v>
      </c>
      <c r="E21" s="87">
        <f t="shared" si="0"/>
        <v>27.228513230348373</v>
      </c>
      <c r="F21" s="88">
        <v>28.62</v>
      </c>
    </row>
    <row r="22" spans="1:6" ht="31.5" x14ac:dyDescent="0.25">
      <c r="A22" s="14"/>
      <c r="B22" s="21" t="s">
        <v>22</v>
      </c>
      <c r="C22" s="17">
        <v>49.79</v>
      </c>
      <c r="D22" s="22">
        <v>7.76</v>
      </c>
      <c r="E22" s="89">
        <f t="shared" si="0"/>
        <v>15.58545892749548</v>
      </c>
      <c r="F22" s="88">
        <v>8.94</v>
      </c>
    </row>
    <row r="23" spans="1:6" ht="18.75" x14ac:dyDescent="0.3">
      <c r="A23" s="14"/>
      <c r="B23" s="16" t="s">
        <v>23</v>
      </c>
      <c r="C23" s="17">
        <v>0</v>
      </c>
      <c r="D23" s="18">
        <v>0</v>
      </c>
      <c r="E23" s="89">
        <v>0</v>
      </c>
      <c r="F23" s="90">
        <v>0</v>
      </c>
    </row>
    <row r="24" spans="1:6" ht="30" x14ac:dyDescent="0.25">
      <c r="A24" s="14"/>
      <c r="B24" s="23" t="s">
        <v>24</v>
      </c>
      <c r="C24" s="17">
        <v>75868.09</v>
      </c>
      <c r="D24" s="18">
        <v>20663.55</v>
      </c>
      <c r="E24" s="89">
        <f t="shared" ref="E24:E50" si="1">(D24/C24)*100</f>
        <v>27.236154225050345</v>
      </c>
      <c r="F24" s="88">
        <v>28.63</v>
      </c>
    </row>
    <row r="25" spans="1:6" ht="15.75" x14ac:dyDescent="0.25">
      <c r="A25" s="10">
        <v>3</v>
      </c>
      <c r="B25" s="11" t="s">
        <v>25</v>
      </c>
      <c r="C25" s="12">
        <f>SUM(C10+C21)</f>
        <v>310058.01999999996</v>
      </c>
      <c r="D25" s="13">
        <f>D10+D21</f>
        <v>46608.79</v>
      </c>
      <c r="E25" s="87">
        <f t="shared" si="1"/>
        <v>15.032280087449443</v>
      </c>
      <c r="F25" s="88">
        <v>14.97</v>
      </c>
    </row>
    <row r="26" spans="1:6" ht="37.5" x14ac:dyDescent="0.3">
      <c r="A26" s="10">
        <v>4</v>
      </c>
      <c r="B26" s="15" t="s">
        <v>26</v>
      </c>
      <c r="C26" s="12">
        <v>256142.64</v>
      </c>
      <c r="D26" s="13">
        <f>SUM(D27+D28+D29+D30+D31)</f>
        <v>40613.94000000001</v>
      </c>
      <c r="E26" s="87">
        <f t="shared" si="1"/>
        <v>15.855985555548271</v>
      </c>
      <c r="F26" s="88">
        <v>15.68</v>
      </c>
    </row>
    <row r="27" spans="1:6" ht="26.25" x14ac:dyDescent="0.25">
      <c r="A27" s="24"/>
      <c r="B27" s="25" t="s">
        <v>27</v>
      </c>
      <c r="C27" s="17">
        <f>C26-C28-C29-C30-C31</f>
        <v>104342.65900000001</v>
      </c>
      <c r="D27" s="18">
        <v>12075.470000000005</v>
      </c>
      <c r="E27" s="89">
        <f t="shared" si="1"/>
        <v>11.572898482489318</v>
      </c>
      <c r="F27" s="88">
        <v>15.84</v>
      </c>
    </row>
    <row r="28" spans="1:6" ht="37.5" x14ac:dyDescent="0.3">
      <c r="A28" s="24"/>
      <c r="B28" s="16" t="s">
        <v>28</v>
      </c>
      <c r="C28" s="17">
        <v>37280.550000000003</v>
      </c>
      <c r="D28" s="18">
        <v>6465.43</v>
      </c>
      <c r="E28" s="89">
        <f t="shared" si="1"/>
        <v>17.342635771199728</v>
      </c>
      <c r="F28" s="88">
        <v>17.27</v>
      </c>
    </row>
    <row r="29" spans="1:6" ht="37.5" x14ac:dyDescent="0.3">
      <c r="A29" s="24"/>
      <c r="B29" s="16" t="s">
        <v>29</v>
      </c>
      <c r="C29" s="17">
        <v>62500.830999999998</v>
      </c>
      <c r="D29" s="18">
        <v>10482.290000000001</v>
      </c>
      <c r="E29" s="89">
        <f t="shared" si="1"/>
        <v>16.771441006920373</v>
      </c>
      <c r="F29" s="88">
        <v>16.690000000000001</v>
      </c>
    </row>
    <row r="30" spans="1:6" ht="37.5" x14ac:dyDescent="0.3">
      <c r="A30" s="24"/>
      <c r="B30" s="16" t="s">
        <v>30</v>
      </c>
      <c r="C30" s="17">
        <v>23712.639999999999</v>
      </c>
      <c r="D30" s="18">
        <v>8563.56</v>
      </c>
      <c r="E30" s="89">
        <f t="shared" si="1"/>
        <v>36.113903808264283</v>
      </c>
      <c r="F30" s="88">
        <v>11.35</v>
      </c>
    </row>
    <row r="31" spans="1:6" ht="18.75" x14ac:dyDescent="0.3">
      <c r="A31" s="10"/>
      <c r="B31" s="16" t="s">
        <v>31</v>
      </c>
      <c r="C31" s="17">
        <v>28305.96</v>
      </c>
      <c r="D31" s="18">
        <v>3027.19</v>
      </c>
      <c r="E31" s="89">
        <f t="shared" si="1"/>
        <v>10.694532176262527</v>
      </c>
      <c r="F31" s="88">
        <v>16.25</v>
      </c>
    </row>
    <row r="32" spans="1:6" ht="37.5" x14ac:dyDescent="0.3">
      <c r="A32" s="10">
        <v>5</v>
      </c>
      <c r="B32" s="15" t="s">
        <v>32</v>
      </c>
      <c r="C32" s="12">
        <v>48697.7</v>
      </c>
      <c r="D32" s="13">
        <f>SUM(D33+D34)</f>
        <v>5539.83</v>
      </c>
      <c r="E32" s="87">
        <f t="shared" si="1"/>
        <v>11.375958207471811</v>
      </c>
      <c r="F32" s="88">
        <v>5.52</v>
      </c>
    </row>
    <row r="33" spans="1:6" ht="24.75" x14ac:dyDescent="0.25">
      <c r="A33" s="24"/>
      <c r="B33" s="26" t="s">
        <v>33</v>
      </c>
      <c r="C33" s="17">
        <f>C32-C34</f>
        <v>47830.813299999994</v>
      </c>
      <c r="D33" s="18">
        <v>5404.36</v>
      </c>
      <c r="E33" s="89">
        <f t="shared" si="1"/>
        <v>11.298908856312506</v>
      </c>
      <c r="F33" s="88">
        <v>5.29</v>
      </c>
    </row>
    <row r="34" spans="1:6" ht="37.5" x14ac:dyDescent="0.3">
      <c r="A34" s="24"/>
      <c r="B34" s="16" t="s">
        <v>34</v>
      </c>
      <c r="C34" s="17">
        <v>866.88670000000002</v>
      </c>
      <c r="D34" s="18">
        <v>135.47</v>
      </c>
      <c r="E34" s="89">
        <f t="shared" si="1"/>
        <v>15.627186343959366</v>
      </c>
      <c r="F34" s="88">
        <v>15.94</v>
      </c>
    </row>
    <row r="35" spans="1:6" ht="37.5" x14ac:dyDescent="0.3">
      <c r="A35" s="10">
        <v>6</v>
      </c>
      <c r="B35" s="15" t="s">
        <v>36</v>
      </c>
      <c r="C35" s="12">
        <f>SUM(C36+C39+C42+C45)</f>
        <v>304840.34000000003</v>
      </c>
      <c r="D35" s="13">
        <f>SUM(D36+D39+D42+D45)</f>
        <v>46153.77</v>
      </c>
      <c r="E35" s="87">
        <f t="shared" si="1"/>
        <v>15.140309186113621</v>
      </c>
      <c r="F35" s="88">
        <v>14.27</v>
      </c>
    </row>
    <row r="36" spans="1:6" ht="18.75" x14ac:dyDescent="0.3">
      <c r="A36" s="28" t="s">
        <v>37</v>
      </c>
      <c r="B36" s="16" t="s">
        <v>38</v>
      </c>
      <c r="C36" s="12">
        <f>C37+C38</f>
        <v>80291.37</v>
      </c>
      <c r="D36" s="13">
        <f>D37+D38</f>
        <v>18553.710000000003</v>
      </c>
      <c r="E36" s="89">
        <f t="shared" si="1"/>
        <v>23.107975365222941</v>
      </c>
      <c r="F36" s="88">
        <v>16.559999999999999</v>
      </c>
    </row>
    <row r="37" spans="1:6" ht="18.75" x14ac:dyDescent="0.3">
      <c r="A37" s="28"/>
      <c r="B37" s="16" t="s">
        <v>39</v>
      </c>
      <c r="C37" s="17">
        <v>79460.7</v>
      </c>
      <c r="D37" s="18">
        <v>18530.72</v>
      </c>
      <c r="E37" s="89">
        <f t="shared" si="1"/>
        <v>23.3206100625844</v>
      </c>
      <c r="F37" s="88">
        <v>16.66</v>
      </c>
    </row>
    <row r="38" spans="1:6" ht="18.75" x14ac:dyDescent="0.3">
      <c r="A38" s="28"/>
      <c r="B38" s="16" t="s">
        <v>40</v>
      </c>
      <c r="C38" s="17">
        <v>830.67</v>
      </c>
      <c r="D38" s="18">
        <v>22.99</v>
      </c>
      <c r="E38" s="89">
        <f t="shared" si="1"/>
        <v>2.7676453946814017</v>
      </c>
      <c r="F38" s="88">
        <v>4.68</v>
      </c>
    </row>
    <row r="39" spans="1:6" ht="18.75" x14ac:dyDescent="0.3">
      <c r="A39" s="28" t="s">
        <v>41</v>
      </c>
      <c r="B39" s="15" t="s">
        <v>42</v>
      </c>
      <c r="C39" s="12">
        <f>C40+C41</f>
        <v>142556.02000000002</v>
      </c>
      <c r="D39" s="13">
        <f>D40+D41</f>
        <v>19607.21</v>
      </c>
      <c r="E39" s="87">
        <f t="shared" si="1"/>
        <v>13.754038587777631</v>
      </c>
      <c r="F39" s="88">
        <v>16.23</v>
      </c>
    </row>
    <row r="40" spans="1:6" ht="18.75" x14ac:dyDescent="0.3">
      <c r="A40" s="28"/>
      <c r="B40" s="16" t="s">
        <v>39</v>
      </c>
      <c r="C40" s="17">
        <v>123331.77</v>
      </c>
      <c r="D40" s="18">
        <v>16584.68</v>
      </c>
      <c r="E40" s="89">
        <f t="shared" si="1"/>
        <v>13.447208290288867</v>
      </c>
      <c r="F40" s="88">
        <v>17.27</v>
      </c>
    </row>
    <row r="41" spans="1:6" ht="18.75" x14ac:dyDescent="0.3">
      <c r="A41" s="28"/>
      <c r="B41" s="16" t="s">
        <v>40</v>
      </c>
      <c r="C41" s="17">
        <v>19224.25</v>
      </c>
      <c r="D41" s="18">
        <v>3022.5299999999997</v>
      </c>
      <c r="E41" s="89">
        <f t="shared" si="1"/>
        <v>15.722485922727802</v>
      </c>
      <c r="F41" s="88">
        <v>8.1199999999999992</v>
      </c>
    </row>
    <row r="42" spans="1:6" ht="18.75" x14ac:dyDescent="0.3">
      <c r="A42" s="28" t="s">
        <v>43</v>
      </c>
      <c r="B42" s="15" t="s">
        <v>44</v>
      </c>
      <c r="C42" s="12">
        <f>C43+C44</f>
        <v>81967.95</v>
      </c>
      <c r="D42" s="13">
        <f>D43+D44</f>
        <v>7992.85</v>
      </c>
      <c r="E42" s="87">
        <f t="shared" si="1"/>
        <v>9.7511893368078617</v>
      </c>
      <c r="F42" s="88">
        <v>8.48</v>
      </c>
    </row>
    <row r="43" spans="1:6" ht="18.75" x14ac:dyDescent="0.3">
      <c r="A43" s="28"/>
      <c r="B43" s="16" t="s">
        <v>39</v>
      </c>
      <c r="C43" s="17">
        <v>53325.17</v>
      </c>
      <c r="D43" s="18">
        <v>5498.53</v>
      </c>
      <c r="E43" s="89">
        <f t="shared" si="1"/>
        <v>10.311322026727716</v>
      </c>
      <c r="F43" s="88">
        <v>10.6</v>
      </c>
    </row>
    <row r="44" spans="1:6" ht="18.75" x14ac:dyDescent="0.3">
      <c r="A44" s="28"/>
      <c r="B44" s="16" t="s">
        <v>40</v>
      </c>
      <c r="C44" s="17">
        <v>28642.78</v>
      </c>
      <c r="D44" s="18">
        <v>2494.3200000000002</v>
      </c>
      <c r="E44" s="89">
        <f t="shared" si="1"/>
        <v>8.7083725811530872</v>
      </c>
      <c r="F44" s="88">
        <v>3.85</v>
      </c>
    </row>
    <row r="45" spans="1:6" ht="37.5" x14ac:dyDescent="0.3">
      <c r="A45" s="30" t="s">
        <v>45</v>
      </c>
      <c r="B45" s="15" t="s">
        <v>46</v>
      </c>
      <c r="C45" s="12">
        <v>25</v>
      </c>
      <c r="D45" s="13">
        <v>0</v>
      </c>
      <c r="E45" s="87">
        <f t="shared" si="1"/>
        <v>0</v>
      </c>
      <c r="F45" s="88">
        <v>12</v>
      </c>
    </row>
    <row r="46" spans="1:6" ht="15.75" x14ac:dyDescent="0.25">
      <c r="A46" s="10">
        <v>7</v>
      </c>
      <c r="B46" s="11" t="s">
        <v>47</v>
      </c>
      <c r="C46" s="12">
        <f>SUM(C26+C32)</f>
        <v>304840.34000000003</v>
      </c>
      <c r="D46" s="13">
        <v>46153.770000000011</v>
      </c>
      <c r="E46" s="87">
        <f t="shared" si="1"/>
        <v>15.140309186113626</v>
      </c>
      <c r="F46" s="88">
        <v>14.27</v>
      </c>
    </row>
    <row r="47" spans="1:6" ht="37.5" x14ac:dyDescent="0.3">
      <c r="A47" s="10">
        <v>8</v>
      </c>
      <c r="B47" s="15" t="s">
        <v>48</v>
      </c>
      <c r="C47" s="12">
        <v>5217.67</v>
      </c>
      <c r="D47" s="13">
        <v>455.02</v>
      </c>
      <c r="E47" s="87">
        <f t="shared" si="1"/>
        <v>8.7207508332263242</v>
      </c>
      <c r="F47" s="88">
        <v>42.07</v>
      </c>
    </row>
    <row r="48" spans="1:6" ht="37.5" x14ac:dyDescent="0.3">
      <c r="A48" s="10">
        <v>9</v>
      </c>
      <c r="B48" s="15" t="s">
        <v>49</v>
      </c>
      <c r="C48" s="12">
        <f>SUM(C10-C26)</f>
        <v>-22002.500000000029</v>
      </c>
      <c r="D48" s="13">
        <v>-14676.460000000006</v>
      </c>
      <c r="E48" s="87">
        <f t="shared" si="1"/>
        <v>66.703601863424552</v>
      </c>
      <c r="F48" s="88">
        <v>53.29</v>
      </c>
    </row>
    <row r="49" spans="1:6" ht="37.5" x14ac:dyDescent="0.3">
      <c r="A49" s="31">
        <v>10</v>
      </c>
      <c r="B49" s="32" t="s">
        <v>50</v>
      </c>
      <c r="C49" s="12">
        <f>SUM(C10+C22+C23)-(C46+C47)</f>
        <v>-75868.080000000016</v>
      </c>
      <c r="D49" s="13">
        <v>-20663.55</v>
      </c>
      <c r="E49" s="87">
        <f t="shared" si="1"/>
        <v>27.236157814986218</v>
      </c>
      <c r="F49" s="88">
        <v>28.16</v>
      </c>
    </row>
    <row r="50" spans="1:6" ht="24" x14ac:dyDescent="0.25">
      <c r="A50" s="31">
        <v>11</v>
      </c>
      <c r="B50" s="33" t="s">
        <v>51</v>
      </c>
      <c r="C50" s="12">
        <f>SUM(C10+C22+C23)-(C27+C29+C30+C31+C32+C47)</f>
        <v>-38587.52999999997</v>
      </c>
      <c r="D50" s="34">
        <v>-14198.120000000006</v>
      </c>
      <c r="E50" s="87">
        <f t="shared" si="1"/>
        <v>36.79458104729693</v>
      </c>
      <c r="F50" s="88">
        <v>36.64</v>
      </c>
    </row>
    <row r="51" spans="1:6" x14ac:dyDescent="0.25">
      <c r="A51" s="35" t="s">
        <v>52</v>
      </c>
      <c r="B51" s="36" t="s">
        <v>53</v>
      </c>
      <c r="C51" s="36"/>
      <c r="D51" s="36"/>
      <c r="E51" s="36"/>
      <c r="F51" s="36"/>
    </row>
    <row r="52" spans="1:6" x14ac:dyDescent="0.25">
      <c r="A52" s="37" t="s">
        <v>54</v>
      </c>
      <c r="B52" s="36" t="s">
        <v>55</v>
      </c>
      <c r="C52" s="36"/>
      <c r="D52" s="36"/>
      <c r="E52" s="36"/>
      <c r="F52" s="36"/>
    </row>
    <row r="53" spans="1:6" x14ac:dyDescent="0.25">
      <c r="A53" s="38" t="s">
        <v>56</v>
      </c>
      <c r="B53" s="39" t="s">
        <v>57</v>
      </c>
      <c r="C53" s="40"/>
      <c r="D53" s="40"/>
      <c r="E53" s="40"/>
      <c r="F53" s="41"/>
    </row>
    <row r="54" spans="1:6" ht="15.75" x14ac:dyDescent="0.25">
      <c r="A54" s="27"/>
      <c r="B54" s="42"/>
      <c r="C54" s="43"/>
      <c r="D54" s="43"/>
      <c r="E54" s="43"/>
      <c r="F54" s="44"/>
    </row>
    <row r="55" spans="1:6" ht="15.75" x14ac:dyDescent="0.25">
      <c r="A55" s="27"/>
      <c r="B55" s="45"/>
      <c r="C55" s="46"/>
      <c r="D55" s="46"/>
      <c r="E55" s="38"/>
      <c r="F55" s="20"/>
    </row>
    <row r="56" spans="1:6" ht="18.75" x14ac:dyDescent="0.3">
      <c r="A56" s="27"/>
      <c r="B56" s="47" t="s">
        <v>0</v>
      </c>
      <c r="C56" s="47"/>
      <c r="D56" s="47"/>
      <c r="E56" s="47"/>
      <c r="F56" s="20"/>
    </row>
    <row r="57" spans="1:6" ht="15.75" x14ac:dyDescent="0.25">
      <c r="A57" s="27"/>
      <c r="B57" s="48" t="s">
        <v>58</v>
      </c>
      <c r="C57" s="48"/>
      <c r="D57" s="48"/>
      <c r="E57" s="48"/>
      <c r="F57" s="20"/>
    </row>
    <row r="58" spans="1:6" ht="15.75" x14ac:dyDescent="0.25">
      <c r="A58" s="27"/>
      <c r="B58" s="49"/>
      <c r="C58" s="50" t="s">
        <v>3</v>
      </c>
      <c r="D58" s="50"/>
      <c r="E58" s="50"/>
      <c r="F58" s="20"/>
    </row>
    <row r="59" spans="1:6" ht="31.5" x14ac:dyDescent="0.25">
      <c r="A59" s="27"/>
      <c r="B59" s="51" t="s">
        <v>59</v>
      </c>
      <c r="C59" s="29"/>
      <c r="D59" s="29"/>
      <c r="E59" s="27"/>
      <c r="F59" s="20"/>
    </row>
    <row r="60" spans="1:6" ht="15.75" x14ac:dyDescent="0.25">
      <c r="A60" s="27"/>
      <c r="B60" s="11" t="s">
        <v>60</v>
      </c>
      <c r="C60" s="52" t="s">
        <v>61</v>
      </c>
      <c r="D60" s="52" t="s">
        <v>62</v>
      </c>
      <c r="E60" s="53" t="s">
        <v>63</v>
      </c>
      <c r="F60" s="20"/>
    </row>
    <row r="61" spans="1:6" ht="15.75" x14ac:dyDescent="0.25">
      <c r="A61" s="27"/>
      <c r="B61" s="49" t="s">
        <v>64</v>
      </c>
      <c r="C61" s="54">
        <v>24278</v>
      </c>
      <c r="D61" s="55">
        <v>16057.23</v>
      </c>
      <c r="E61" s="55">
        <f>C61-D61</f>
        <v>8220.77</v>
      </c>
      <c r="F61" s="20"/>
    </row>
    <row r="62" spans="1:6" ht="15.75" x14ac:dyDescent="0.25">
      <c r="A62" s="27"/>
      <c r="B62" s="49" t="s">
        <v>65</v>
      </c>
      <c r="C62" s="55">
        <v>0</v>
      </c>
      <c r="D62" s="55">
        <v>0</v>
      </c>
      <c r="E62" s="55">
        <f>C62-D62</f>
        <v>0</v>
      </c>
      <c r="F62" s="20"/>
    </row>
    <row r="63" spans="1:6" ht="15.75" x14ac:dyDescent="0.25">
      <c r="A63" s="27"/>
      <c r="B63" s="49" t="s">
        <v>66</v>
      </c>
      <c r="C63" s="55">
        <v>71789.06</v>
      </c>
      <c r="D63" s="55">
        <v>70261.48</v>
      </c>
      <c r="E63" s="55">
        <f>C63-D63</f>
        <v>1527.5800000000017</v>
      </c>
      <c r="F63" s="20"/>
    </row>
    <row r="64" spans="1:6" ht="15.75" x14ac:dyDescent="0.25">
      <c r="A64" s="27"/>
      <c r="B64" s="49" t="s">
        <v>67</v>
      </c>
      <c r="C64" s="56">
        <v>109500.63</v>
      </c>
      <c r="D64" s="56">
        <v>109514.62</v>
      </c>
      <c r="E64" s="55">
        <f>D64-C64</f>
        <v>13.989999999990687</v>
      </c>
      <c r="F64" s="20"/>
    </row>
    <row r="65" spans="1:6" ht="15.75" x14ac:dyDescent="0.25">
      <c r="A65" s="27"/>
      <c r="B65" s="11" t="s">
        <v>35</v>
      </c>
      <c r="C65" s="55"/>
      <c r="D65" s="55"/>
      <c r="E65" s="55">
        <f>SUM(E61:E64)</f>
        <v>9762.3399999999929</v>
      </c>
      <c r="F65" s="20"/>
    </row>
    <row r="66" spans="1:6" ht="15.75" x14ac:dyDescent="0.25">
      <c r="A66" s="27"/>
      <c r="B66" s="49"/>
      <c r="C66" s="55"/>
      <c r="D66" s="55"/>
      <c r="E66" s="57"/>
      <c r="F66" s="20"/>
    </row>
    <row r="67" spans="1:6" ht="15.75" x14ac:dyDescent="0.25">
      <c r="A67" s="27"/>
      <c r="B67" s="51" t="s">
        <v>68</v>
      </c>
      <c r="C67" s="55"/>
      <c r="D67" s="55"/>
      <c r="E67" s="57"/>
      <c r="F67" s="20"/>
    </row>
    <row r="68" spans="1:6" ht="15.75" x14ac:dyDescent="0.25">
      <c r="A68" s="27"/>
      <c r="B68" s="11" t="s">
        <v>69</v>
      </c>
      <c r="C68" s="52" t="s">
        <v>61</v>
      </c>
      <c r="D68" s="52" t="s">
        <v>62</v>
      </c>
      <c r="E68" s="53" t="s">
        <v>63</v>
      </c>
      <c r="F68" s="3"/>
    </row>
    <row r="69" spans="1:6" ht="15.75" x14ac:dyDescent="0.25">
      <c r="A69" s="27"/>
      <c r="B69" s="49" t="s">
        <v>64</v>
      </c>
      <c r="C69" s="56">
        <v>43355.5</v>
      </c>
      <c r="D69" s="55">
        <v>38187.78</v>
      </c>
      <c r="E69" s="55">
        <f>C69-D69</f>
        <v>5167.7200000000012</v>
      </c>
      <c r="F69" s="3"/>
    </row>
    <row r="70" spans="1:6" ht="15.75" x14ac:dyDescent="0.25">
      <c r="A70" s="27"/>
      <c r="B70" s="49" t="s">
        <v>65</v>
      </c>
      <c r="C70" s="55">
        <v>0</v>
      </c>
      <c r="D70" s="55">
        <v>0</v>
      </c>
      <c r="E70" s="55">
        <v>0</v>
      </c>
      <c r="F70" s="3"/>
    </row>
    <row r="71" spans="1:6" ht="15.75" x14ac:dyDescent="0.25">
      <c r="A71" s="27"/>
      <c r="B71" s="49" t="s">
        <v>66</v>
      </c>
      <c r="C71" s="55">
        <v>142134.82</v>
      </c>
      <c r="D71" s="55">
        <v>126425.77</v>
      </c>
      <c r="E71" s="55">
        <f>C71-D71</f>
        <v>15709.050000000003</v>
      </c>
      <c r="F71" s="20"/>
    </row>
    <row r="72" spans="1:6" ht="15.75" x14ac:dyDescent="0.25">
      <c r="A72" s="27"/>
      <c r="B72" s="49" t="s">
        <v>70</v>
      </c>
      <c r="C72" s="56">
        <v>211435.57</v>
      </c>
      <c r="D72" s="56">
        <v>211222.35</v>
      </c>
      <c r="E72" s="55">
        <f>D72-C72</f>
        <v>-213.22000000000116</v>
      </c>
      <c r="F72" s="20"/>
    </row>
    <row r="73" spans="1:6" ht="15.75" x14ac:dyDescent="0.25">
      <c r="A73" s="27"/>
      <c r="B73" s="11" t="s">
        <v>35</v>
      </c>
      <c r="C73" s="55"/>
      <c r="D73" s="55"/>
      <c r="E73" s="55">
        <f>SUM(E69:E72)</f>
        <v>20663.550000000003</v>
      </c>
      <c r="F73" s="20"/>
    </row>
    <row r="74" spans="1:6" ht="15.75" x14ac:dyDescent="0.25">
      <c r="A74" s="27"/>
      <c r="B74" s="11"/>
      <c r="C74" s="55"/>
      <c r="D74" s="55"/>
      <c r="E74" s="55"/>
      <c r="F74" s="20"/>
    </row>
    <row r="75" spans="1:6" ht="15.75" x14ac:dyDescent="0.25">
      <c r="A75" s="27"/>
      <c r="B75" s="45"/>
      <c r="C75" s="46"/>
      <c r="D75" s="46"/>
      <c r="E75" s="38"/>
      <c r="F75" s="20"/>
    </row>
    <row r="76" spans="1:6" ht="15.75" x14ac:dyDescent="0.25">
      <c r="A76" s="27"/>
      <c r="B76" s="24" t="s">
        <v>71</v>
      </c>
      <c r="C76" s="24"/>
      <c r="D76" s="24"/>
      <c r="E76" s="24"/>
      <c r="F76" s="20"/>
    </row>
    <row r="77" spans="1:6" ht="15.75" x14ac:dyDescent="0.25">
      <c r="A77" s="27"/>
      <c r="B77" s="11"/>
      <c r="C77" s="29"/>
      <c r="D77" s="29"/>
      <c r="E77" s="29"/>
      <c r="F77" s="20"/>
    </row>
    <row r="78" spans="1:6" ht="31.5" x14ac:dyDescent="0.25">
      <c r="A78" s="27"/>
      <c r="B78" s="51" t="s">
        <v>72</v>
      </c>
      <c r="C78" s="52" t="s">
        <v>61</v>
      </c>
      <c r="D78" s="52" t="s">
        <v>62</v>
      </c>
      <c r="E78" s="53" t="s">
        <v>63</v>
      </c>
      <c r="F78" s="20"/>
    </row>
    <row r="79" spans="1:6" ht="15.75" x14ac:dyDescent="0.25">
      <c r="A79" s="27"/>
      <c r="B79" s="49"/>
      <c r="C79" s="29"/>
      <c r="D79" s="29"/>
      <c r="E79" s="27"/>
      <c r="F79" s="58"/>
    </row>
    <row r="80" spans="1:6" ht="15.75" x14ac:dyDescent="0.25">
      <c r="A80" s="27"/>
      <c r="B80" s="59" t="s">
        <v>73</v>
      </c>
      <c r="C80" s="60">
        <v>97315.41</v>
      </c>
      <c r="D80" s="60">
        <v>22147.32</v>
      </c>
      <c r="E80" s="60">
        <f>C80-D80</f>
        <v>75168.09</v>
      </c>
      <c r="F80" s="58"/>
    </row>
    <row r="81" spans="1:6" ht="15.75" x14ac:dyDescent="0.25">
      <c r="A81" s="27"/>
      <c r="B81" s="59" t="s">
        <v>74</v>
      </c>
      <c r="C81" s="60">
        <v>0</v>
      </c>
      <c r="D81" s="60">
        <v>0</v>
      </c>
      <c r="E81" s="60">
        <f>C81-D81</f>
        <v>0</v>
      </c>
      <c r="F81" s="58"/>
    </row>
    <row r="82" spans="1:6" ht="15.75" x14ac:dyDescent="0.25">
      <c r="A82" s="27"/>
      <c r="B82" s="59" t="s">
        <v>75</v>
      </c>
      <c r="C82" s="61">
        <v>300936.76</v>
      </c>
      <c r="D82" s="61">
        <v>300236.77</v>
      </c>
      <c r="E82" s="60">
        <f>C82-D82</f>
        <v>699.98999999999069</v>
      </c>
      <c r="F82" s="58"/>
    </row>
    <row r="83" spans="1:6" ht="15.75" x14ac:dyDescent="0.25">
      <c r="A83" s="27"/>
      <c r="B83" s="59" t="s">
        <v>76</v>
      </c>
      <c r="C83" s="60">
        <v>632411.06999999995</v>
      </c>
      <c r="D83" s="60">
        <v>632411.06999999995</v>
      </c>
      <c r="E83" s="60">
        <f>C83-D83</f>
        <v>0</v>
      </c>
      <c r="F83" s="58"/>
    </row>
    <row r="84" spans="1:6" ht="15.75" x14ac:dyDescent="0.25">
      <c r="A84" s="27"/>
      <c r="B84" s="62" t="s">
        <v>35</v>
      </c>
      <c r="C84" s="63"/>
      <c r="D84" s="63"/>
      <c r="E84" s="60">
        <f>SUM(E80:E83)</f>
        <v>75868.079999999987</v>
      </c>
      <c r="F84" s="58"/>
    </row>
    <row r="85" spans="1:6" ht="15.75" x14ac:dyDescent="0.25">
      <c r="A85" s="27"/>
      <c r="B85" s="64"/>
      <c r="C85" s="65"/>
      <c r="D85" s="65"/>
      <c r="E85" s="65"/>
      <c r="F85" s="58"/>
    </row>
    <row r="86" spans="1:6" ht="15.75" x14ac:dyDescent="0.25">
      <c r="A86" s="27"/>
      <c r="B86" s="49"/>
      <c r="C86" s="29"/>
      <c r="D86" s="29"/>
      <c r="E86" s="27"/>
      <c r="F86" s="58"/>
    </row>
    <row r="87" spans="1:6" ht="15.75" x14ac:dyDescent="0.25">
      <c r="A87" s="27"/>
      <c r="B87" s="24" t="s">
        <v>92</v>
      </c>
      <c r="C87" s="24"/>
      <c r="D87" s="24"/>
      <c r="E87" s="24"/>
      <c r="F87" s="24"/>
    </row>
    <row r="88" spans="1:6" ht="15.75" x14ac:dyDescent="0.25">
      <c r="A88" s="27"/>
      <c r="B88" s="4" t="s">
        <v>93</v>
      </c>
      <c r="C88" s="66" t="s">
        <v>77</v>
      </c>
      <c r="D88" s="66"/>
      <c r="E88" s="66" t="s">
        <v>78</v>
      </c>
      <c r="F88" s="66"/>
    </row>
    <row r="89" spans="1:6" ht="15.75" x14ac:dyDescent="0.25">
      <c r="A89" s="27"/>
      <c r="B89" s="4"/>
      <c r="C89" s="67" t="s">
        <v>60</v>
      </c>
      <c r="D89" s="67" t="s">
        <v>69</v>
      </c>
      <c r="E89" s="72" t="s">
        <v>60</v>
      </c>
      <c r="F89" s="73" t="s">
        <v>69</v>
      </c>
    </row>
    <row r="90" spans="1:6" ht="15.75" x14ac:dyDescent="0.25">
      <c r="A90" s="27"/>
      <c r="B90" s="68" t="s">
        <v>79</v>
      </c>
      <c r="C90" s="69">
        <v>12086.02</v>
      </c>
      <c r="D90" s="69">
        <f>C90</f>
        <v>12086.02</v>
      </c>
      <c r="E90" s="69">
        <v>9876.7999999999993</v>
      </c>
      <c r="F90" s="69">
        <v>9876.7999999999993</v>
      </c>
    </row>
    <row r="91" spans="1:6" ht="15.75" x14ac:dyDescent="0.25">
      <c r="A91" s="27"/>
      <c r="B91" s="68" t="s">
        <v>80</v>
      </c>
      <c r="C91" s="69">
        <v>12216.34</v>
      </c>
      <c r="D91" s="69">
        <f>D90+C91</f>
        <v>24302.36</v>
      </c>
      <c r="E91" s="69">
        <v>10504.38</v>
      </c>
      <c r="F91" s="69">
        <v>20381.18</v>
      </c>
    </row>
    <row r="92" spans="1:6" ht="15.75" x14ac:dyDescent="0.25">
      <c r="A92" s="27"/>
      <c r="B92" s="68" t="s">
        <v>81</v>
      </c>
      <c r="C92" s="69"/>
      <c r="D92" s="69"/>
      <c r="E92" s="69">
        <v>13123.82</v>
      </c>
      <c r="F92" s="69">
        <v>33505</v>
      </c>
    </row>
    <row r="93" spans="1:6" ht="15.75" x14ac:dyDescent="0.25">
      <c r="A93" s="27"/>
      <c r="B93" s="68" t="s">
        <v>82</v>
      </c>
      <c r="C93" s="69"/>
      <c r="D93" s="69"/>
      <c r="E93" s="69">
        <v>11546</v>
      </c>
      <c r="F93" s="69">
        <v>45051</v>
      </c>
    </row>
    <row r="94" spans="1:6" ht="15.75" x14ac:dyDescent="0.25">
      <c r="A94" s="27"/>
      <c r="B94" s="68" t="s">
        <v>83</v>
      </c>
      <c r="C94" s="69"/>
      <c r="D94" s="69"/>
      <c r="E94" s="69">
        <v>11156.77</v>
      </c>
      <c r="F94" s="69">
        <v>56207.770000000004</v>
      </c>
    </row>
    <row r="95" spans="1:6" ht="15.75" x14ac:dyDescent="0.25">
      <c r="A95" s="27"/>
      <c r="B95" s="68" t="s">
        <v>84</v>
      </c>
      <c r="C95" s="69"/>
      <c r="D95" s="69"/>
      <c r="E95" s="69">
        <v>11412.27</v>
      </c>
      <c r="F95" s="69">
        <v>67620.040000000008</v>
      </c>
    </row>
    <row r="96" spans="1:6" ht="15.75" x14ac:dyDescent="0.25">
      <c r="A96" s="27"/>
      <c r="B96" s="68" t="s">
        <v>85</v>
      </c>
      <c r="C96" s="69"/>
      <c r="D96" s="69"/>
      <c r="E96" s="69">
        <v>15363.13</v>
      </c>
      <c r="F96" s="69">
        <v>82983.170000000013</v>
      </c>
    </row>
    <row r="97" spans="1:6" ht="15.75" x14ac:dyDescent="0.25">
      <c r="A97" s="27"/>
      <c r="B97" s="68" t="s">
        <v>86</v>
      </c>
      <c r="C97" s="69"/>
      <c r="D97" s="69"/>
      <c r="E97" s="69">
        <v>11050.81</v>
      </c>
      <c r="F97" s="69">
        <v>94033.98000000001</v>
      </c>
    </row>
    <row r="98" spans="1:6" ht="15.75" x14ac:dyDescent="0.25">
      <c r="A98" s="27"/>
      <c r="B98" s="68" t="s">
        <v>87</v>
      </c>
      <c r="C98" s="69"/>
      <c r="D98" s="69"/>
      <c r="E98" s="69">
        <v>11297.1</v>
      </c>
      <c r="F98" s="69">
        <v>105331.08000000002</v>
      </c>
    </row>
    <row r="99" spans="1:6" ht="15.75" x14ac:dyDescent="0.25">
      <c r="A99" s="27"/>
      <c r="B99" s="68" t="s">
        <v>88</v>
      </c>
      <c r="C99" s="74"/>
      <c r="D99" s="69"/>
      <c r="E99" s="69">
        <v>12082.73</v>
      </c>
      <c r="F99" s="69">
        <v>117413.81000000001</v>
      </c>
    </row>
    <row r="100" spans="1:6" ht="15.75" x14ac:dyDescent="0.25">
      <c r="A100" s="27"/>
      <c r="B100" s="68" t="s">
        <v>89</v>
      </c>
      <c r="C100" s="69"/>
      <c r="D100" s="69"/>
      <c r="E100" s="69">
        <v>12327.02</v>
      </c>
      <c r="F100" s="69">
        <v>129740.83000000002</v>
      </c>
    </row>
    <row r="101" spans="1:6" ht="15.75" x14ac:dyDescent="0.25">
      <c r="A101" s="27"/>
      <c r="B101" s="68" t="s">
        <v>90</v>
      </c>
      <c r="C101" s="69"/>
      <c r="D101" s="69"/>
      <c r="E101" s="69">
        <v>13185.37</v>
      </c>
      <c r="F101" s="69">
        <v>142926.20000000001</v>
      </c>
    </row>
    <row r="102" spans="1:6" ht="15.75" x14ac:dyDescent="0.25">
      <c r="A102" s="27"/>
      <c r="B102" s="68" t="s">
        <v>91</v>
      </c>
      <c r="C102" s="69"/>
      <c r="D102" s="69"/>
      <c r="E102" s="69"/>
      <c r="F102" s="71"/>
    </row>
    <row r="103" spans="1:6" ht="15.75" x14ac:dyDescent="0.25">
      <c r="A103" s="27"/>
      <c r="B103" s="45"/>
      <c r="C103" s="46"/>
      <c r="D103" s="46"/>
      <c r="E103" s="38"/>
      <c r="F103" s="3"/>
    </row>
    <row r="104" spans="1:6" ht="15.75" x14ac:dyDescent="0.25">
      <c r="A104" s="27"/>
      <c r="B104" s="24" t="s">
        <v>94</v>
      </c>
      <c r="C104" s="24"/>
      <c r="D104" s="24"/>
      <c r="E104" s="24"/>
      <c r="F104" s="24"/>
    </row>
    <row r="105" spans="1:6" ht="15.75" x14ac:dyDescent="0.25">
      <c r="A105" s="27"/>
      <c r="B105" s="67" t="s">
        <v>93</v>
      </c>
      <c r="C105" s="66" t="s">
        <v>77</v>
      </c>
      <c r="D105" s="66"/>
      <c r="E105" s="66" t="s">
        <v>78</v>
      </c>
      <c r="F105" s="66"/>
    </row>
    <row r="106" spans="1:6" ht="15.75" x14ac:dyDescent="0.25">
      <c r="A106" s="27"/>
      <c r="B106" s="67"/>
      <c r="C106" s="67" t="s">
        <v>60</v>
      </c>
      <c r="D106" s="67" t="s">
        <v>69</v>
      </c>
      <c r="E106" s="72" t="s">
        <v>60</v>
      </c>
      <c r="F106" s="73" t="s">
        <v>69</v>
      </c>
    </row>
    <row r="107" spans="1:6" ht="15.75" x14ac:dyDescent="0.25">
      <c r="A107" s="27"/>
      <c r="B107" s="68" t="s">
        <v>79</v>
      </c>
      <c r="C107" s="69">
        <v>424.14</v>
      </c>
      <c r="D107" s="69">
        <f>C107</f>
        <v>424.14</v>
      </c>
      <c r="E107" s="69">
        <v>344.7</v>
      </c>
      <c r="F107" s="69">
        <v>344.7</v>
      </c>
    </row>
    <row r="108" spans="1:6" ht="15.75" x14ac:dyDescent="0.25">
      <c r="A108" s="27"/>
      <c r="B108" s="68" t="s">
        <v>80</v>
      </c>
      <c r="C108" s="69">
        <v>558.41999999999996</v>
      </c>
      <c r="D108" s="69">
        <f>D107+C108</f>
        <v>982.56</v>
      </c>
      <c r="E108" s="69">
        <v>469.63</v>
      </c>
      <c r="F108" s="69">
        <v>814.32999999999993</v>
      </c>
    </row>
    <row r="109" spans="1:6" ht="15.75" x14ac:dyDescent="0.25">
      <c r="A109" s="27"/>
      <c r="B109" s="68" t="s">
        <v>81</v>
      </c>
      <c r="C109" s="75"/>
      <c r="D109" s="69"/>
      <c r="E109" s="75">
        <v>454.95</v>
      </c>
      <c r="F109" s="69">
        <v>1269.28</v>
      </c>
    </row>
    <row r="110" spans="1:6" ht="15.75" x14ac:dyDescent="0.25">
      <c r="A110" s="27"/>
      <c r="B110" s="68" t="s">
        <v>82</v>
      </c>
      <c r="C110" s="69"/>
      <c r="D110" s="69"/>
      <c r="E110" s="69">
        <v>533.91999999999996</v>
      </c>
      <c r="F110" s="69">
        <v>1803.1999999999998</v>
      </c>
    </row>
    <row r="111" spans="1:6" ht="15.75" x14ac:dyDescent="0.25">
      <c r="A111" s="27"/>
      <c r="B111" s="68" t="s">
        <v>83</v>
      </c>
      <c r="C111" s="69"/>
      <c r="D111" s="69"/>
      <c r="E111" s="69">
        <v>443.03</v>
      </c>
      <c r="F111" s="69">
        <v>2246.2299999999996</v>
      </c>
    </row>
    <row r="112" spans="1:6" ht="15.75" x14ac:dyDescent="0.25">
      <c r="A112" s="27"/>
      <c r="B112" s="68" t="s">
        <v>84</v>
      </c>
      <c r="C112" s="75"/>
      <c r="D112" s="69"/>
      <c r="E112" s="75">
        <v>354.43</v>
      </c>
      <c r="F112" s="69">
        <v>2600.6599999999994</v>
      </c>
    </row>
    <row r="113" spans="1:6" ht="15.75" x14ac:dyDescent="0.25">
      <c r="A113" s="27"/>
      <c r="B113" s="68" t="s">
        <v>85</v>
      </c>
      <c r="C113" s="69"/>
      <c r="D113" s="69"/>
      <c r="E113" s="69">
        <v>331.93</v>
      </c>
      <c r="F113" s="69">
        <v>2932.5899999999992</v>
      </c>
    </row>
    <row r="114" spans="1:6" ht="15.75" x14ac:dyDescent="0.25">
      <c r="A114" s="27"/>
      <c r="B114" s="68" t="s">
        <v>86</v>
      </c>
      <c r="C114" s="75"/>
      <c r="D114" s="69"/>
      <c r="E114" s="75">
        <v>739.05</v>
      </c>
      <c r="F114" s="69">
        <v>3671.6399999999994</v>
      </c>
    </row>
    <row r="115" spans="1:6" ht="15.75" x14ac:dyDescent="0.25">
      <c r="A115" s="27"/>
      <c r="B115" s="68" t="s">
        <v>87</v>
      </c>
      <c r="C115" s="69"/>
      <c r="D115" s="69"/>
      <c r="E115" s="69">
        <v>470.6</v>
      </c>
      <c r="F115" s="69">
        <v>4142.24</v>
      </c>
    </row>
    <row r="116" spans="1:6" ht="15.75" x14ac:dyDescent="0.25">
      <c r="A116" s="27"/>
      <c r="B116" s="68" t="s">
        <v>88</v>
      </c>
      <c r="C116" s="69"/>
      <c r="D116" s="69"/>
      <c r="E116" s="69">
        <v>533.98</v>
      </c>
      <c r="F116" s="69">
        <v>4676.2199999999993</v>
      </c>
    </row>
    <row r="117" spans="1:6" ht="15.75" x14ac:dyDescent="0.25">
      <c r="A117" s="27"/>
      <c r="B117" s="68" t="s">
        <v>89</v>
      </c>
      <c r="C117" s="69"/>
      <c r="D117" s="69"/>
      <c r="E117" s="69">
        <v>391.61</v>
      </c>
      <c r="F117" s="69">
        <v>5067.829999999999</v>
      </c>
    </row>
    <row r="118" spans="1:6" ht="15.75" x14ac:dyDescent="0.25">
      <c r="A118" s="27"/>
      <c r="B118" s="68" t="s">
        <v>90</v>
      </c>
      <c r="C118" s="69"/>
      <c r="D118" s="69"/>
      <c r="E118" s="69">
        <v>9760.91</v>
      </c>
      <c r="F118" s="69">
        <v>14828.739999999998</v>
      </c>
    </row>
    <row r="119" spans="1:6" ht="15.75" x14ac:dyDescent="0.25">
      <c r="A119" s="27"/>
      <c r="B119" s="68" t="s">
        <v>91</v>
      </c>
      <c r="C119" s="69"/>
      <c r="D119" s="69"/>
      <c r="E119" s="69"/>
      <c r="F119" s="71"/>
    </row>
    <row r="120" spans="1:6" ht="15.75" x14ac:dyDescent="0.25">
      <c r="A120" s="27"/>
      <c r="B120" s="45"/>
      <c r="C120" s="46"/>
      <c r="D120" s="46"/>
      <c r="E120" s="38"/>
      <c r="F120" s="3"/>
    </row>
    <row r="121" spans="1:6" ht="15.75" x14ac:dyDescent="0.25">
      <c r="A121" s="27"/>
      <c r="B121" s="76" t="s">
        <v>95</v>
      </c>
      <c r="C121" s="76"/>
      <c r="D121" s="76"/>
      <c r="E121" s="76"/>
      <c r="F121" s="76"/>
    </row>
    <row r="122" spans="1:6" ht="15.75" x14ac:dyDescent="0.25">
      <c r="A122" s="27"/>
      <c r="B122" s="72" t="s">
        <v>93</v>
      </c>
      <c r="C122" s="66" t="s">
        <v>77</v>
      </c>
      <c r="D122" s="66"/>
      <c r="E122" s="66" t="s">
        <v>78</v>
      </c>
      <c r="F122" s="66"/>
    </row>
    <row r="123" spans="1:6" ht="15.75" x14ac:dyDescent="0.25">
      <c r="A123" s="27"/>
      <c r="B123" s="72"/>
      <c r="C123" s="67" t="s">
        <v>60</v>
      </c>
      <c r="D123" s="67" t="s">
        <v>69</v>
      </c>
      <c r="E123" s="72" t="s">
        <v>60</v>
      </c>
      <c r="F123" s="73" t="s">
        <v>69</v>
      </c>
    </row>
    <row r="124" spans="1:6" ht="15.75" x14ac:dyDescent="0.25">
      <c r="A124" s="27"/>
      <c r="B124" s="77" t="s">
        <v>79</v>
      </c>
      <c r="C124" s="69">
        <v>0.06</v>
      </c>
      <c r="D124" s="69">
        <f>C124</f>
        <v>0.06</v>
      </c>
      <c r="E124" s="69">
        <v>316.88</v>
      </c>
      <c r="F124" s="69">
        <v>316.88</v>
      </c>
    </row>
    <row r="125" spans="1:6" ht="15.75" x14ac:dyDescent="0.25">
      <c r="A125" s="27"/>
      <c r="B125" s="77" t="s">
        <v>80</v>
      </c>
      <c r="C125" s="69">
        <v>652.5</v>
      </c>
      <c r="D125" s="69">
        <f>D124+C125</f>
        <v>652.55999999999995</v>
      </c>
      <c r="E125" s="69">
        <v>194.92</v>
      </c>
      <c r="F125" s="69">
        <v>511.79999999999995</v>
      </c>
    </row>
    <row r="126" spans="1:6" ht="15.75" x14ac:dyDescent="0.25">
      <c r="A126" s="27"/>
      <c r="B126" s="77" t="s">
        <v>81</v>
      </c>
      <c r="C126" s="75"/>
      <c r="D126" s="69"/>
      <c r="E126" s="75">
        <v>953.29</v>
      </c>
      <c r="F126" s="69">
        <v>1465.09</v>
      </c>
    </row>
    <row r="127" spans="1:6" ht="15.75" x14ac:dyDescent="0.25">
      <c r="A127" s="27"/>
      <c r="B127" s="77" t="s">
        <v>82</v>
      </c>
      <c r="C127" s="69"/>
      <c r="D127" s="75"/>
      <c r="E127" s="69">
        <v>733.69</v>
      </c>
      <c r="F127" s="69">
        <v>2198.7799999999997</v>
      </c>
    </row>
    <row r="128" spans="1:6" ht="15.75" x14ac:dyDescent="0.25">
      <c r="A128" s="27"/>
      <c r="B128" s="77" t="s">
        <v>83</v>
      </c>
      <c r="C128" s="69"/>
      <c r="D128" s="75"/>
      <c r="E128" s="69">
        <v>925.66</v>
      </c>
      <c r="F128" s="69">
        <v>3124.4399999999996</v>
      </c>
    </row>
    <row r="129" spans="1:6" ht="15.75" x14ac:dyDescent="0.25">
      <c r="A129" s="27"/>
      <c r="B129" s="77" t="s">
        <v>84</v>
      </c>
      <c r="C129" s="69"/>
      <c r="D129" s="75"/>
      <c r="E129" s="69">
        <v>889.79</v>
      </c>
      <c r="F129" s="69">
        <v>4014.2299999999996</v>
      </c>
    </row>
    <row r="130" spans="1:6" ht="15.75" x14ac:dyDescent="0.25">
      <c r="A130" s="27"/>
      <c r="B130" s="77" t="s">
        <v>85</v>
      </c>
      <c r="C130" s="78"/>
      <c r="D130" s="75"/>
      <c r="E130" s="75">
        <v>1708.99</v>
      </c>
      <c r="F130" s="69">
        <v>5723.2199999999993</v>
      </c>
    </row>
    <row r="131" spans="1:6" ht="15.75" x14ac:dyDescent="0.25">
      <c r="A131" s="27"/>
      <c r="B131" s="77" t="s">
        <v>86</v>
      </c>
      <c r="C131" s="69"/>
      <c r="D131" s="75"/>
      <c r="E131" s="69">
        <v>1969.67</v>
      </c>
      <c r="F131" s="69">
        <v>7692.8899999999994</v>
      </c>
    </row>
    <row r="132" spans="1:6" ht="15.75" x14ac:dyDescent="0.25">
      <c r="A132" s="27"/>
      <c r="B132" s="77" t="s">
        <v>87</v>
      </c>
      <c r="C132" s="69"/>
      <c r="D132" s="75"/>
      <c r="E132" s="69">
        <v>1078.78</v>
      </c>
      <c r="F132" s="69">
        <v>8771.67</v>
      </c>
    </row>
    <row r="133" spans="1:6" ht="15.75" x14ac:dyDescent="0.25">
      <c r="A133" s="27"/>
      <c r="B133" s="77" t="s">
        <v>88</v>
      </c>
      <c r="C133" s="69"/>
      <c r="D133" s="75"/>
      <c r="E133" s="69">
        <v>2056.61</v>
      </c>
      <c r="F133" s="69">
        <v>10828.28</v>
      </c>
    </row>
    <row r="134" spans="1:6" ht="15.75" x14ac:dyDescent="0.25">
      <c r="A134" s="27"/>
      <c r="B134" s="77" t="s">
        <v>89</v>
      </c>
      <c r="C134" s="69"/>
      <c r="D134" s="75"/>
      <c r="E134" s="69">
        <v>3909.41</v>
      </c>
      <c r="F134" s="69">
        <v>14737.69</v>
      </c>
    </row>
    <row r="135" spans="1:6" ht="15.75" x14ac:dyDescent="0.25">
      <c r="A135" s="27"/>
      <c r="B135" s="77" t="s">
        <v>90</v>
      </c>
      <c r="C135" s="69"/>
      <c r="D135" s="75"/>
      <c r="E135" s="69">
        <v>5584.37</v>
      </c>
      <c r="F135" s="69">
        <v>20322.060000000001</v>
      </c>
    </row>
    <row r="136" spans="1:6" ht="15.75" x14ac:dyDescent="0.25">
      <c r="A136" s="27"/>
      <c r="B136" s="77" t="s">
        <v>91</v>
      </c>
      <c r="C136" s="69"/>
      <c r="D136" s="69"/>
      <c r="E136" s="69"/>
      <c r="F136" s="71"/>
    </row>
    <row r="137" spans="1:6" ht="15.75" x14ac:dyDescent="0.25">
      <c r="A137" s="27"/>
      <c r="B137" s="45"/>
      <c r="C137" s="46"/>
      <c r="D137" s="46"/>
      <c r="E137" s="38"/>
      <c r="F137" s="3"/>
    </row>
    <row r="138" spans="1:6" ht="15.75" x14ac:dyDescent="0.25">
      <c r="A138" s="27"/>
      <c r="B138" s="76" t="s">
        <v>96</v>
      </c>
      <c r="C138" s="76"/>
      <c r="D138" s="76"/>
      <c r="E138" s="76"/>
      <c r="F138" s="76"/>
    </row>
    <row r="139" spans="1:6" ht="15.75" x14ac:dyDescent="0.25">
      <c r="A139" s="27"/>
      <c r="B139" s="72" t="s">
        <v>93</v>
      </c>
      <c r="C139" s="66" t="s">
        <v>77</v>
      </c>
      <c r="D139" s="66"/>
      <c r="E139" s="66" t="s">
        <v>78</v>
      </c>
      <c r="F139" s="66"/>
    </row>
    <row r="140" spans="1:6" ht="15.75" x14ac:dyDescent="0.25">
      <c r="A140" s="27"/>
      <c r="B140" s="72"/>
      <c r="C140" s="67" t="s">
        <v>60</v>
      </c>
      <c r="D140" s="67" t="s">
        <v>69</v>
      </c>
      <c r="E140" s="72" t="s">
        <v>60</v>
      </c>
      <c r="F140" s="73" t="s">
        <v>69</v>
      </c>
    </row>
    <row r="141" spans="1:6" ht="15.75" x14ac:dyDescent="0.25">
      <c r="A141" s="27"/>
      <c r="B141" s="77" t="s">
        <v>79</v>
      </c>
      <c r="C141" s="69">
        <v>1.46</v>
      </c>
      <c r="D141" s="69">
        <f>C141</f>
        <v>1.46</v>
      </c>
      <c r="E141" s="69">
        <v>1.18</v>
      </c>
      <c r="F141" s="69">
        <v>1.18</v>
      </c>
    </row>
    <row r="142" spans="1:6" ht="15.75" x14ac:dyDescent="0.25">
      <c r="A142" s="27"/>
      <c r="B142" s="77" t="s">
        <v>80</v>
      </c>
      <c r="C142" s="69">
        <v>6.3</v>
      </c>
      <c r="D142" s="69">
        <f>D141+C142</f>
        <v>7.76</v>
      </c>
      <c r="E142" s="69">
        <v>1.1200000000000001</v>
      </c>
      <c r="F142" s="69">
        <v>2.2999999999999998</v>
      </c>
    </row>
    <row r="143" spans="1:6" ht="15.75" x14ac:dyDescent="0.25">
      <c r="A143" s="27"/>
      <c r="B143" s="77" t="s">
        <v>81</v>
      </c>
      <c r="C143" s="69"/>
      <c r="D143" s="69"/>
      <c r="E143" s="69">
        <v>1.2</v>
      </c>
      <c r="F143" s="69">
        <v>3.5</v>
      </c>
    </row>
    <row r="144" spans="1:6" ht="15.75" x14ac:dyDescent="0.25">
      <c r="A144" s="27"/>
      <c r="B144" s="77" t="s">
        <v>82</v>
      </c>
      <c r="C144" s="69"/>
      <c r="D144" s="69"/>
      <c r="E144" s="69">
        <v>26.65</v>
      </c>
      <c r="F144" s="69">
        <v>30.15</v>
      </c>
    </row>
    <row r="145" spans="1:6" ht="15.75" x14ac:dyDescent="0.25">
      <c r="A145" s="27"/>
      <c r="B145" s="77" t="s">
        <v>83</v>
      </c>
      <c r="C145" s="69"/>
      <c r="D145" s="69"/>
      <c r="E145" s="69">
        <v>1.1000000000000001</v>
      </c>
      <c r="F145" s="69">
        <v>31.25</v>
      </c>
    </row>
    <row r="146" spans="1:6" ht="15.75" x14ac:dyDescent="0.25">
      <c r="A146" s="27"/>
      <c r="B146" s="77" t="s">
        <v>84</v>
      </c>
      <c r="C146" s="69"/>
      <c r="D146" s="69"/>
      <c r="E146" s="69">
        <v>1.1499999999999999</v>
      </c>
      <c r="F146" s="69">
        <v>32.4</v>
      </c>
    </row>
    <row r="147" spans="1:6" ht="15.75" x14ac:dyDescent="0.25">
      <c r="A147" s="27"/>
      <c r="B147" s="77" t="s">
        <v>85</v>
      </c>
      <c r="C147" s="75"/>
      <c r="D147" s="69"/>
      <c r="E147" s="75">
        <v>5.2</v>
      </c>
      <c r="F147" s="75">
        <v>37.6</v>
      </c>
    </row>
    <row r="148" spans="1:6" ht="15.75" x14ac:dyDescent="0.25">
      <c r="A148" s="27"/>
      <c r="B148" s="77" t="s">
        <v>86</v>
      </c>
      <c r="C148" s="69"/>
      <c r="D148" s="69"/>
      <c r="E148" s="69">
        <v>1.72</v>
      </c>
      <c r="F148" s="75">
        <v>39.32</v>
      </c>
    </row>
    <row r="149" spans="1:6" ht="15.75" x14ac:dyDescent="0.25">
      <c r="A149" s="27"/>
      <c r="B149" s="77" t="s">
        <v>87</v>
      </c>
      <c r="C149" s="69"/>
      <c r="D149" s="69"/>
      <c r="E149" s="69">
        <v>1.1000000000000001</v>
      </c>
      <c r="F149" s="75">
        <v>40.42</v>
      </c>
    </row>
    <row r="150" spans="1:6" ht="15.75" x14ac:dyDescent="0.25">
      <c r="A150" s="27"/>
      <c r="B150" s="77" t="s">
        <v>88</v>
      </c>
      <c r="C150" s="69"/>
      <c r="D150" s="69"/>
      <c r="E150" s="69">
        <v>1.3</v>
      </c>
      <c r="F150" s="75">
        <v>41.72</v>
      </c>
    </row>
    <row r="151" spans="1:6" ht="15.75" x14ac:dyDescent="0.25">
      <c r="A151" s="27"/>
      <c r="B151" s="77" t="s">
        <v>89</v>
      </c>
      <c r="C151" s="75"/>
      <c r="D151" s="69"/>
      <c r="E151" s="75">
        <v>1.71</v>
      </c>
      <c r="F151" s="75">
        <v>43.43</v>
      </c>
    </row>
    <row r="152" spans="1:6" ht="15.75" x14ac:dyDescent="0.25">
      <c r="A152" s="27"/>
      <c r="B152" s="77" t="s">
        <v>97</v>
      </c>
      <c r="C152" s="69"/>
      <c r="D152" s="69"/>
      <c r="E152" s="69">
        <v>31.32</v>
      </c>
      <c r="F152" s="75">
        <v>74.75</v>
      </c>
    </row>
    <row r="153" spans="1:6" ht="15.75" x14ac:dyDescent="0.25">
      <c r="A153" s="27"/>
      <c r="B153" s="77" t="s">
        <v>91</v>
      </c>
      <c r="C153" s="69"/>
      <c r="D153" s="69"/>
      <c r="E153" s="69"/>
      <c r="F153" s="71"/>
    </row>
    <row r="154" spans="1:6" ht="15.75" x14ac:dyDescent="0.25">
      <c r="A154" s="27"/>
      <c r="B154" s="77"/>
      <c r="C154" s="69"/>
      <c r="D154" s="69"/>
      <c r="E154" s="69"/>
      <c r="F154" s="71"/>
    </row>
    <row r="155" spans="1:6" ht="15.75" x14ac:dyDescent="0.25">
      <c r="A155" s="27"/>
      <c r="B155" s="76" t="s">
        <v>98</v>
      </c>
      <c r="C155" s="76"/>
      <c r="D155" s="76"/>
      <c r="E155" s="76"/>
      <c r="F155" s="76"/>
    </row>
    <row r="156" spans="1:6" ht="15.75" x14ac:dyDescent="0.25">
      <c r="A156" s="27"/>
      <c r="B156" s="72" t="s">
        <v>93</v>
      </c>
      <c r="C156" s="66" t="s">
        <v>77</v>
      </c>
      <c r="D156" s="66"/>
      <c r="E156" s="66" t="s">
        <v>78</v>
      </c>
      <c r="F156" s="66"/>
    </row>
    <row r="157" spans="1:6" ht="15.75" x14ac:dyDescent="0.25">
      <c r="A157" s="27"/>
      <c r="B157" s="72"/>
      <c r="C157" s="67" t="s">
        <v>60</v>
      </c>
      <c r="D157" s="67" t="s">
        <v>69</v>
      </c>
      <c r="E157" s="72" t="s">
        <v>60</v>
      </c>
      <c r="F157" s="73" t="s">
        <v>69</v>
      </c>
    </row>
    <row r="158" spans="1:6" ht="15.75" x14ac:dyDescent="0.25">
      <c r="A158" s="27"/>
      <c r="B158" s="77" t="s">
        <v>79</v>
      </c>
      <c r="C158" s="69">
        <v>0</v>
      </c>
      <c r="D158" s="69">
        <v>0</v>
      </c>
      <c r="E158" s="81">
        <v>0</v>
      </c>
      <c r="F158" s="81">
        <v>0</v>
      </c>
    </row>
    <row r="159" spans="1:6" ht="15.75" x14ac:dyDescent="0.25">
      <c r="A159" s="27"/>
      <c r="B159" s="77" t="s">
        <v>80</v>
      </c>
      <c r="C159" s="69">
        <v>0</v>
      </c>
      <c r="D159" s="69">
        <f>D158+C159</f>
        <v>0</v>
      </c>
      <c r="E159" s="81">
        <v>0</v>
      </c>
      <c r="F159" s="81">
        <v>0</v>
      </c>
    </row>
    <row r="160" spans="1:6" ht="15.75" x14ac:dyDescent="0.25">
      <c r="A160" s="27"/>
      <c r="B160" s="77" t="s">
        <v>81</v>
      </c>
      <c r="C160" s="69"/>
      <c r="D160" s="69"/>
      <c r="E160" s="81">
        <v>0</v>
      </c>
      <c r="F160" s="81">
        <v>0</v>
      </c>
    </row>
    <row r="161" spans="1:6" ht="15.75" x14ac:dyDescent="0.25">
      <c r="A161" s="27"/>
      <c r="B161" s="77" t="s">
        <v>82</v>
      </c>
      <c r="C161" s="69"/>
      <c r="D161" s="69"/>
      <c r="E161" s="81">
        <v>0</v>
      </c>
      <c r="F161" s="81">
        <v>0</v>
      </c>
    </row>
    <row r="162" spans="1:6" ht="15.75" x14ac:dyDescent="0.25">
      <c r="A162" s="27"/>
      <c r="B162" s="77" t="s">
        <v>83</v>
      </c>
      <c r="C162" s="69"/>
      <c r="D162" s="69"/>
      <c r="E162" s="81">
        <v>0</v>
      </c>
      <c r="F162" s="81">
        <v>0</v>
      </c>
    </row>
    <row r="163" spans="1:6" ht="15.75" x14ac:dyDescent="0.25">
      <c r="A163" s="27"/>
      <c r="B163" s="77" t="s">
        <v>84</v>
      </c>
      <c r="C163" s="69"/>
      <c r="D163" s="69"/>
      <c r="E163" s="81">
        <v>0</v>
      </c>
      <c r="F163" s="81">
        <v>0</v>
      </c>
    </row>
    <row r="164" spans="1:6" ht="15.75" x14ac:dyDescent="0.25">
      <c r="A164" s="27"/>
      <c r="B164" s="77" t="s">
        <v>85</v>
      </c>
      <c r="C164" s="69"/>
      <c r="D164" s="69"/>
      <c r="E164" s="81">
        <v>0</v>
      </c>
      <c r="F164" s="81">
        <v>0</v>
      </c>
    </row>
    <row r="165" spans="1:6" ht="15.75" x14ac:dyDescent="0.25">
      <c r="A165" s="27"/>
      <c r="B165" s="77" t="s">
        <v>86</v>
      </c>
      <c r="C165" s="69"/>
      <c r="D165" s="69"/>
      <c r="E165" s="81">
        <v>0</v>
      </c>
      <c r="F165" s="81">
        <v>0</v>
      </c>
    </row>
    <row r="166" spans="1:6" ht="15.75" x14ac:dyDescent="0.25">
      <c r="A166" s="27"/>
      <c r="B166" s="77" t="s">
        <v>87</v>
      </c>
      <c r="C166" s="69"/>
      <c r="D166" s="69"/>
      <c r="E166" s="81">
        <v>0</v>
      </c>
      <c r="F166" s="81">
        <v>0</v>
      </c>
    </row>
    <row r="167" spans="1:6" ht="15.75" x14ac:dyDescent="0.25">
      <c r="A167" s="27"/>
      <c r="B167" s="77" t="s">
        <v>88</v>
      </c>
      <c r="C167" s="69"/>
      <c r="D167" s="69"/>
      <c r="E167" s="81">
        <v>0</v>
      </c>
      <c r="F167" s="81">
        <v>0</v>
      </c>
    </row>
    <row r="168" spans="1:6" ht="15.75" x14ac:dyDescent="0.25">
      <c r="A168" s="27"/>
      <c r="B168" s="77" t="s">
        <v>89</v>
      </c>
      <c r="C168" s="69"/>
      <c r="D168" s="69"/>
      <c r="E168" s="81">
        <v>0</v>
      </c>
      <c r="F168" s="81">
        <v>0</v>
      </c>
    </row>
    <row r="169" spans="1:6" ht="15.75" x14ac:dyDescent="0.25">
      <c r="A169" s="27"/>
      <c r="B169" s="77" t="s">
        <v>90</v>
      </c>
      <c r="C169" s="69"/>
      <c r="D169" s="69"/>
      <c r="E169" s="81">
        <v>0</v>
      </c>
      <c r="F169" s="81">
        <v>0</v>
      </c>
    </row>
    <row r="170" spans="1:6" ht="15.75" x14ac:dyDescent="0.25">
      <c r="A170" s="27"/>
      <c r="B170" s="77" t="s">
        <v>91</v>
      </c>
      <c r="C170" s="69"/>
      <c r="D170" s="69"/>
      <c r="E170" s="81">
        <v>0</v>
      </c>
      <c r="F170" s="81">
        <v>0</v>
      </c>
    </row>
    <row r="171" spans="1:6" ht="15.75" x14ac:dyDescent="0.25">
      <c r="A171" s="27"/>
      <c r="B171" s="77"/>
      <c r="C171" s="79"/>
      <c r="D171" s="79"/>
      <c r="E171" s="80"/>
      <c r="F171" s="80"/>
    </row>
    <row r="172" spans="1:6" ht="15.75" x14ac:dyDescent="0.25">
      <c r="A172" s="27"/>
      <c r="B172" s="76" t="s">
        <v>99</v>
      </c>
      <c r="C172" s="76"/>
      <c r="D172" s="76"/>
      <c r="E172" s="76"/>
      <c r="F172" s="76"/>
    </row>
    <row r="173" spans="1:6" ht="15.75" x14ac:dyDescent="0.25">
      <c r="A173" s="27"/>
      <c r="B173" s="72" t="s">
        <v>93</v>
      </c>
      <c r="C173" s="66" t="s">
        <v>77</v>
      </c>
      <c r="D173" s="66"/>
      <c r="E173" s="66" t="s">
        <v>78</v>
      </c>
      <c r="F173" s="66"/>
    </row>
    <row r="174" spans="1:6" ht="15.75" x14ac:dyDescent="0.25">
      <c r="A174" s="27"/>
      <c r="B174" s="72"/>
      <c r="C174" s="67" t="s">
        <v>60</v>
      </c>
      <c r="D174" s="67" t="s">
        <v>69</v>
      </c>
      <c r="E174" s="72" t="s">
        <v>60</v>
      </c>
      <c r="F174" s="73" t="s">
        <v>69</v>
      </c>
    </row>
    <row r="175" spans="1:6" ht="15.75" x14ac:dyDescent="0.25">
      <c r="A175" s="27"/>
      <c r="B175" s="77" t="s">
        <v>79</v>
      </c>
      <c r="C175" s="69">
        <v>10901.21</v>
      </c>
      <c r="D175" s="69">
        <f>C175</f>
        <v>10901.21</v>
      </c>
      <c r="E175" s="69">
        <v>13837.59</v>
      </c>
      <c r="F175" s="69">
        <v>13837.59</v>
      </c>
    </row>
    <row r="176" spans="1:6" ht="15.75" x14ac:dyDescent="0.25">
      <c r="A176" s="27"/>
      <c r="B176" s="77" t="s">
        <v>80</v>
      </c>
      <c r="C176" s="69">
        <v>9762.34</v>
      </c>
      <c r="D176" s="69">
        <f>D175+C176</f>
        <v>20663.55</v>
      </c>
      <c r="E176" s="69">
        <v>9044.4500000000007</v>
      </c>
      <c r="F176" s="69">
        <v>22882.04</v>
      </c>
    </row>
    <row r="177" spans="1:6" ht="15.75" x14ac:dyDescent="0.25">
      <c r="A177" s="27"/>
      <c r="B177" s="77" t="s">
        <v>81</v>
      </c>
      <c r="C177" s="75"/>
      <c r="D177" s="69"/>
      <c r="E177" s="75">
        <v>14211.94</v>
      </c>
      <c r="F177" s="75">
        <v>37093.980000000003</v>
      </c>
    </row>
    <row r="178" spans="1:6" ht="15.75" x14ac:dyDescent="0.25">
      <c r="A178" s="27"/>
      <c r="B178" s="77" t="s">
        <v>82</v>
      </c>
      <c r="C178" s="69"/>
      <c r="D178" s="69"/>
      <c r="E178" s="69">
        <v>12104.31</v>
      </c>
      <c r="F178" s="75">
        <v>49198.29</v>
      </c>
    </row>
    <row r="179" spans="1:6" ht="15.75" x14ac:dyDescent="0.25">
      <c r="A179" s="27"/>
      <c r="B179" s="77" t="s">
        <v>83</v>
      </c>
      <c r="C179" s="69"/>
      <c r="D179" s="69"/>
      <c r="E179" s="69">
        <v>6703.14</v>
      </c>
      <c r="F179" s="75">
        <v>55901.43</v>
      </c>
    </row>
    <row r="180" spans="1:6" ht="15.75" x14ac:dyDescent="0.25">
      <c r="A180" s="27"/>
      <c r="B180" s="77" t="s">
        <v>84</v>
      </c>
      <c r="C180" s="69"/>
      <c r="D180" s="69"/>
      <c r="E180" s="69">
        <v>7150.76</v>
      </c>
      <c r="F180" s="75">
        <v>63052.19</v>
      </c>
    </row>
    <row r="181" spans="1:6" ht="15.75" x14ac:dyDescent="0.25">
      <c r="A181" s="27"/>
      <c r="B181" s="77" t="s">
        <v>85</v>
      </c>
      <c r="C181" s="69"/>
      <c r="D181" s="69"/>
      <c r="E181" s="69">
        <v>4231.34</v>
      </c>
      <c r="F181" s="75">
        <v>67283.53</v>
      </c>
    </row>
    <row r="182" spans="1:6" ht="15.75" x14ac:dyDescent="0.25">
      <c r="A182" s="27"/>
      <c r="B182" s="77" t="s">
        <v>86</v>
      </c>
      <c r="C182" s="69"/>
      <c r="D182" s="69"/>
      <c r="E182" s="69">
        <v>9757.2199999999993</v>
      </c>
      <c r="F182" s="75">
        <v>77040.75</v>
      </c>
    </row>
    <row r="183" spans="1:6" ht="15.75" x14ac:dyDescent="0.25">
      <c r="A183" s="27"/>
      <c r="B183" s="77" t="s">
        <v>87</v>
      </c>
      <c r="C183" s="55"/>
      <c r="D183" s="69"/>
      <c r="E183" s="69">
        <v>8231.1387933950064</v>
      </c>
      <c r="F183" s="75">
        <v>85271.888793395003</v>
      </c>
    </row>
    <row r="184" spans="1:6" ht="15.75" x14ac:dyDescent="0.25">
      <c r="A184" s="27"/>
      <c r="B184" s="77" t="s">
        <v>88</v>
      </c>
      <c r="C184" s="69"/>
      <c r="D184" s="75"/>
      <c r="E184" s="69">
        <v>5496.0561638399886</v>
      </c>
      <c r="F184" s="75">
        <v>90767.944957234984</v>
      </c>
    </row>
    <row r="185" spans="1:6" ht="15.75" x14ac:dyDescent="0.25">
      <c r="A185" s="27"/>
      <c r="B185" s="77" t="s">
        <v>89</v>
      </c>
      <c r="C185" s="69"/>
      <c r="D185" s="75"/>
      <c r="E185" s="69">
        <v>3625.58</v>
      </c>
      <c r="F185" s="75">
        <v>94393.524957234986</v>
      </c>
    </row>
    <row r="186" spans="1:6" ht="15.75" x14ac:dyDescent="0.25">
      <c r="A186" s="27"/>
      <c r="B186" s="77" t="s">
        <v>90</v>
      </c>
      <c r="C186" s="69"/>
      <c r="D186" s="75"/>
      <c r="E186" s="69">
        <v>-17075.96</v>
      </c>
      <c r="F186" s="75">
        <v>77317.564957234979</v>
      </c>
    </row>
    <row r="187" spans="1:6" ht="15.75" x14ac:dyDescent="0.25">
      <c r="A187" s="27"/>
      <c r="B187" s="77" t="s">
        <v>91</v>
      </c>
      <c r="C187" s="69"/>
      <c r="D187" s="69"/>
      <c r="E187" s="55"/>
      <c r="F187" s="71"/>
    </row>
    <row r="188" spans="1:6" ht="15.75" x14ac:dyDescent="0.25">
      <c r="A188" s="27"/>
      <c r="B188" s="38"/>
      <c r="C188" s="38"/>
      <c r="D188" s="38"/>
      <c r="E188" s="46"/>
      <c r="F188" s="3"/>
    </row>
    <row r="189" spans="1:6" ht="15.75" x14ac:dyDescent="0.25">
      <c r="A189" s="27"/>
      <c r="B189" s="76" t="s">
        <v>100</v>
      </c>
      <c r="C189" s="76"/>
      <c r="D189" s="76"/>
      <c r="E189" s="76"/>
      <c r="F189" s="76"/>
    </row>
    <row r="190" spans="1:6" ht="15.75" x14ac:dyDescent="0.25">
      <c r="A190" s="27"/>
      <c r="B190" s="72" t="s">
        <v>93</v>
      </c>
      <c r="C190" s="66" t="s">
        <v>77</v>
      </c>
      <c r="D190" s="66"/>
      <c r="E190" s="66" t="s">
        <v>78</v>
      </c>
      <c r="F190" s="66"/>
    </row>
    <row r="191" spans="1:6" ht="15.75" x14ac:dyDescent="0.25">
      <c r="A191" s="27"/>
      <c r="B191" s="72"/>
      <c r="C191" s="67" t="s">
        <v>60</v>
      </c>
      <c r="D191" s="67" t="s">
        <v>69</v>
      </c>
      <c r="E191" s="72" t="s">
        <v>60</v>
      </c>
      <c r="F191" s="73" t="s">
        <v>69</v>
      </c>
    </row>
    <row r="192" spans="1:6" ht="15.75" x14ac:dyDescent="0.25">
      <c r="A192" s="27"/>
      <c r="B192" s="77" t="s">
        <v>79</v>
      </c>
      <c r="C192" s="69">
        <v>6131.7900000000036</v>
      </c>
      <c r="D192" s="69">
        <f>C192</f>
        <v>6131.7900000000036</v>
      </c>
      <c r="E192" s="69">
        <v>8750.32</v>
      </c>
      <c r="F192" s="69">
        <v>8750.32</v>
      </c>
    </row>
    <row r="193" spans="1:6" ht="15.75" x14ac:dyDescent="0.25">
      <c r="A193" s="27"/>
      <c r="B193" s="77" t="s">
        <v>80</v>
      </c>
      <c r="C193" s="69">
        <v>5943.68</v>
      </c>
      <c r="D193" s="69">
        <f>D192+C193</f>
        <v>12075.470000000005</v>
      </c>
      <c r="E193" s="69">
        <v>6491.6399999999994</v>
      </c>
      <c r="F193" s="69">
        <v>15241.959999999995</v>
      </c>
    </row>
    <row r="194" spans="1:6" ht="15.75" x14ac:dyDescent="0.25">
      <c r="A194" s="27"/>
      <c r="B194" s="77" t="s">
        <v>81</v>
      </c>
      <c r="C194" s="69"/>
      <c r="D194" s="69"/>
      <c r="E194" s="69">
        <v>11942.43</v>
      </c>
      <c r="F194" s="69">
        <v>27184.389999999996</v>
      </c>
    </row>
    <row r="195" spans="1:6" ht="15.75" x14ac:dyDescent="0.25">
      <c r="A195" s="27"/>
      <c r="B195" s="77" t="s">
        <v>82</v>
      </c>
      <c r="C195" s="69"/>
      <c r="D195" s="69"/>
      <c r="E195" s="69">
        <v>10327.25</v>
      </c>
      <c r="F195" s="69">
        <v>37511.64</v>
      </c>
    </row>
    <row r="196" spans="1:6" ht="15.75" x14ac:dyDescent="0.25">
      <c r="A196" s="27"/>
      <c r="B196" s="77" t="s">
        <v>83</v>
      </c>
      <c r="C196" s="69"/>
      <c r="D196" s="69"/>
      <c r="E196" s="69">
        <v>4342.4200000000019</v>
      </c>
      <c r="F196" s="69">
        <v>41854.059999999983</v>
      </c>
    </row>
    <row r="197" spans="1:6" ht="15.75" x14ac:dyDescent="0.25">
      <c r="A197" s="27"/>
      <c r="B197" s="77" t="s">
        <v>84</v>
      </c>
      <c r="C197" s="69"/>
      <c r="D197" s="69"/>
      <c r="E197" s="69">
        <v>6543.76</v>
      </c>
      <c r="F197" s="69">
        <v>48397.82</v>
      </c>
    </row>
    <row r="198" spans="1:6" ht="15.75" x14ac:dyDescent="0.25">
      <c r="A198" s="27"/>
      <c r="B198" s="77" t="s">
        <v>85</v>
      </c>
      <c r="C198" s="69"/>
      <c r="D198" s="69"/>
      <c r="E198" s="69">
        <v>5920.3399999999965</v>
      </c>
      <c r="F198" s="69">
        <v>54318.160000000011</v>
      </c>
    </row>
    <row r="199" spans="1:6" ht="15.75" x14ac:dyDescent="0.25">
      <c r="A199" s="27"/>
      <c r="B199" s="77" t="s">
        <v>86</v>
      </c>
      <c r="C199" s="69"/>
      <c r="D199" s="69"/>
      <c r="E199" s="69">
        <v>5636.2000000000007</v>
      </c>
      <c r="F199" s="69">
        <v>59954.360000000022</v>
      </c>
    </row>
    <row r="200" spans="1:6" ht="15.75" x14ac:dyDescent="0.25">
      <c r="A200" s="27"/>
      <c r="B200" s="77" t="s">
        <v>87</v>
      </c>
      <c r="C200" s="69"/>
      <c r="D200" s="69"/>
      <c r="E200" s="69">
        <v>6694.3339519000028</v>
      </c>
      <c r="F200" s="69">
        <v>66648.69395190003</v>
      </c>
    </row>
    <row r="201" spans="1:6" ht="15.75" x14ac:dyDescent="0.25">
      <c r="A201" s="27"/>
      <c r="B201" s="77" t="s">
        <v>88</v>
      </c>
      <c r="C201" s="69"/>
      <c r="D201" s="69"/>
      <c r="E201" s="69">
        <v>1218.3643773999995</v>
      </c>
      <c r="F201" s="69">
        <v>67867.058329299965</v>
      </c>
    </row>
    <row r="202" spans="1:6" ht="15.75" x14ac:dyDescent="0.25">
      <c r="A202" s="27"/>
      <c r="B202" s="77" t="s">
        <v>89</v>
      </c>
      <c r="C202" s="69"/>
      <c r="D202" s="69"/>
      <c r="E202" s="69">
        <v>6221.4500000000007</v>
      </c>
      <c r="F202" s="69">
        <v>74088.508329300006</v>
      </c>
    </row>
    <row r="203" spans="1:6" ht="15.75" x14ac:dyDescent="0.25">
      <c r="A203" s="27"/>
      <c r="B203" s="77" t="s">
        <v>90</v>
      </c>
      <c r="C203" s="69"/>
      <c r="D203" s="69"/>
      <c r="E203" s="69">
        <v>5307.14</v>
      </c>
      <c r="F203" s="69">
        <v>79395.64832930002</v>
      </c>
    </row>
    <row r="204" spans="1:6" ht="15.75" x14ac:dyDescent="0.25">
      <c r="A204" s="27"/>
      <c r="B204" s="77" t="s">
        <v>91</v>
      </c>
      <c r="C204" s="70"/>
      <c r="D204" s="70"/>
      <c r="E204" s="69"/>
      <c r="F204" s="71"/>
    </row>
    <row r="205" spans="1:6" ht="15.75" x14ac:dyDescent="0.25">
      <c r="A205" s="27"/>
      <c r="B205" s="77"/>
      <c r="C205" s="79"/>
      <c r="D205" s="79"/>
      <c r="E205" s="80"/>
      <c r="F205" s="80"/>
    </row>
    <row r="206" spans="1:6" ht="15.75" x14ac:dyDescent="0.25">
      <c r="A206" s="27"/>
      <c r="B206" s="76" t="s">
        <v>101</v>
      </c>
      <c r="C206" s="76"/>
      <c r="D206" s="76"/>
      <c r="E206" s="76"/>
      <c r="F206" s="76"/>
    </row>
    <row r="207" spans="1:6" ht="15.75" x14ac:dyDescent="0.25">
      <c r="A207" s="27"/>
      <c r="B207" s="72" t="s">
        <v>93</v>
      </c>
      <c r="C207" s="66" t="s">
        <v>77</v>
      </c>
      <c r="D207" s="66"/>
      <c r="E207" s="66" t="s">
        <v>78</v>
      </c>
      <c r="F207" s="66"/>
    </row>
    <row r="208" spans="1:6" ht="15.75" x14ac:dyDescent="0.25">
      <c r="A208" s="27"/>
      <c r="B208" s="72"/>
      <c r="C208" s="67" t="s">
        <v>60</v>
      </c>
      <c r="D208" s="67" t="s">
        <v>69</v>
      </c>
      <c r="E208" s="72" t="s">
        <v>60</v>
      </c>
      <c r="F208" s="73" t="s">
        <v>69</v>
      </c>
    </row>
    <row r="209" spans="1:6" ht="15.75" x14ac:dyDescent="0.25">
      <c r="A209" s="27"/>
      <c r="B209" s="77" t="s">
        <v>79</v>
      </c>
      <c r="C209" s="69">
        <v>3305.33</v>
      </c>
      <c r="D209" s="69">
        <f>C209</f>
        <v>3305.33</v>
      </c>
      <c r="E209" s="69">
        <v>3058.48</v>
      </c>
      <c r="F209" s="69">
        <v>3058.48</v>
      </c>
    </row>
    <row r="210" spans="1:6" ht="15.75" x14ac:dyDescent="0.25">
      <c r="A210" s="27"/>
      <c r="B210" s="77" t="s">
        <v>80</v>
      </c>
      <c r="C210" s="69">
        <v>3160.1</v>
      </c>
      <c r="D210" s="69">
        <f>D209+C210</f>
        <v>6465.43</v>
      </c>
      <c r="E210" s="69">
        <v>2984.45</v>
      </c>
      <c r="F210" s="69">
        <v>6042.93</v>
      </c>
    </row>
    <row r="211" spans="1:6" ht="15.75" x14ac:dyDescent="0.25">
      <c r="A211" s="27"/>
      <c r="B211" s="77" t="s">
        <v>81</v>
      </c>
      <c r="C211" s="75"/>
      <c r="D211" s="69"/>
      <c r="E211" s="75">
        <v>2674.65</v>
      </c>
      <c r="F211" s="69">
        <v>8717.58</v>
      </c>
    </row>
    <row r="212" spans="1:6" ht="15.75" x14ac:dyDescent="0.25">
      <c r="A212" s="27"/>
      <c r="B212" s="77" t="s">
        <v>82</v>
      </c>
      <c r="C212" s="69"/>
      <c r="D212" s="69"/>
      <c r="E212" s="69">
        <v>3181.38</v>
      </c>
      <c r="F212" s="69">
        <v>11898.96</v>
      </c>
    </row>
    <row r="213" spans="1:6" ht="15.75" x14ac:dyDescent="0.25">
      <c r="A213" s="27"/>
      <c r="B213" s="77" t="s">
        <v>83</v>
      </c>
      <c r="C213" s="69"/>
      <c r="D213" s="69"/>
      <c r="E213" s="69">
        <v>2707.12</v>
      </c>
      <c r="F213" s="69">
        <v>14606.079999999998</v>
      </c>
    </row>
    <row r="214" spans="1:6" ht="15.75" x14ac:dyDescent="0.25">
      <c r="A214" s="27"/>
      <c r="B214" s="77" t="s">
        <v>84</v>
      </c>
      <c r="C214" s="69"/>
      <c r="D214" s="69"/>
      <c r="E214" s="69">
        <v>2687.93</v>
      </c>
      <c r="F214" s="69">
        <v>17294.009999999998</v>
      </c>
    </row>
    <row r="215" spans="1:6" ht="15.75" x14ac:dyDescent="0.25">
      <c r="A215" s="27"/>
      <c r="B215" s="77" t="s">
        <v>85</v>
      </c>
      <c r="C215" s="69"/>
      <c r="D215" s="69"/>
      <c r="E215" s="69">
        <v>3154.38</v>
      </c>
      <c r="F215" s="69">
        <v>20448.39</v>
      </c>
    </row>
    <row r="216" spans="1:6" ht="15.75" x14ac:dyDescent="0.25">
      <c r="A216" s="27"/>
      <c r="B216" s="77" t="s">
        <v>86</v>
      </c>
      <c r="C216" s="69"/>
      <c r="D216" s="69"/>
      <c r="E216" s="69">
        <v>3628.23</v>
      </c>
      <c r="F216" s="69">
        <v>24076.62</v>
      </c>
    </row>
    <row r="217" spans="1:6" ht="15.75" x14ac:dyDescent="0.25">
      <c r="A217" s="27"/>
      <c r="B217" s="77" t="s">
        <v>87</v>
      </c>
      <c r="C217" s="69"/>
      <c r="D217" s="69"/>
      <c r="E217" s="69">
        <v>3323.58</v>
      </c>
      <c r="F217" s="69">
        <v>27400.199999999997</v>
      </c>
    </row>
    <row r="218" spans="1:6" ht="15.75" x14ac:dyDescent="0.25">
      <c r="A218" s="27"/>
      <c r="B218" s="77" t="s">
        <v>88</v>
      </c>
      <c r="C218" s="69"/>
      <c r="D218" s="69"/>
      <c r="E218" s="69">
        <v>3320.47</v>
      </c>
      <c r="F218" s="69">
        <v>30720.67</v>
      </c>
    </row>
    <row r="219" spans="1:6" ht="15.75" x14ac:dyDescent="0.25">
      <c r="A219" s="27"/>
      <c r="B219" s="77" t="s">
        <v>89</v>
      </c>
      <c r="C219" s="69"/>
      <c r="D219" s="69"/>
      <c r="E219" s="69">
        <v>2585.56</v>
      </c>
      <c r="F219" s="69">
        <v>33306.229999999996</v>
      </c>
    </row>
    <row r="220" spans="1:6" ht="15.75" x14ac:dyDescent="0.25">
      <c r="A220" s="27"/>
      <c r="B220" s="77" t="s">
        <v>90</v>
      </c>
      <c r="C220" s="69"/>
      <c r="D220" s="69"/>
      <c r="E220" s="69">
        <v>3097.84</v>
      </c>
      <c r="F220" s="69">
        <v>36404.069999999992</v>
      </c>
    </row>
    <row r="221" spans="1:6" ht="15.75" x14ac:dyDescent="0.25">
      <c r="A221" s="27"/>
      <c r="B221" s="77" t="s">
        <v>91</v>
      </c>
      <c r="C221" s="69"/>
      <c r="D221" s="69"/>
      <c r="E221" s="69"/>
      <c r="F221" s="71"/>
    </row>
    <row r="222" spans="1:6" ht="15.75" x14ac:dyDescent="0.25">
      <c r="A222" s="27"/>
      <c r="B222" s="77"/>
      <c r="C222" s="69"/>
      <c r="D222" s="69"/>
      <c r="E222" s="69"/>
      <c r="F222" s="71"/>
    </row>
    <row r="223" spans="1:6" ht="15.75" x14ac:dyDescent="0.25">
      <c r="A223" s="27"/>
      <c r="B223" s="82" t="s">
        <v>102</v>
      </c>
      <c r="C223" s="82"/>
      <c r="D223" s="82"/>
      <c r="E223" s="82"/>
      <c r="F223" s="82"/>
    </row>
    <row r="224" spans="1:6" ht="15.75" x14ac:dyDescent="0.25">
      <c r="A224" s="27"/>
      <c r="B224" s="72" t="s">
        <v>93</v>
      </c>
      <c r="C224" s="66" t="s">
        <v>77</v>
      </c>
      <c r="D224" s="66"/>
      <c r="E224" s="66" t="s">
        <v>78</v>
      </c>
      <c r="F224" s="66"/>
    </row>
    <row r="225" spans="1:6" ht="15.75" x14ac:dyDescent="0.25">
      <c r="A225" s="27"/>
      <c r="B225" s="72"/>
      <c r="C225" s="67" t="s">
        <v>60</v>
      </c>
      <c r="D225" s="67" t="s">
        <v>69</v>
      </c>
      <c r="E225" s="72" t="s">
        <v>60</v>
      </c>
      <c r="F225" s="73" t="s">
        <v>69</v>
      </c>
    </row>
    <row r="226" spans="1:6" ht="15.75" x14ac:dyDescent="0.25">
      <c r="A226" s="27"/>
      <c r="B226" s="77" t="s">
        <v>79</v>
      </c>
      <c r="C226" s="69">
        <v>5526.87</v>
      </c>
      <c r="D226" s="69">
        <f>C226</f>
        <v>5526.87</v>
      </c>
      <c r="E226" s="69">
        <v>5589.93</v>
      </c>
      <c r="F226" s="69">
        <v>5589.93</v>
      </c>
    </row>
    <row r="227" spans="1:6" ht="15.75" x14ac:dyDescent="0.25">
      <c r="A227" s="27"/>
      <c r="B227" s="77" t="s">
        <v>80</v>
      </c>
      <c r="C227" s="69">
        <v>4955.42</v>
      </c>
      <c r="D227" s="69">
        <f>D226+C227</f>
        <v>10482.290000000001</v>
      </c>
      <c r="E227" s="69">
        <v>4549.5200000000004</v>
      </c>
      <c r="F227" s="69">
        <v>10139.450000000001</v>
      </c>
    </row>
    <row r="228" spans="1:6" ht="15.75" x14ac:dyDescent="0.25">
      <c r="A228" s="27"/>
      <c r="B228" s="77" t="s">
        <v>81</v>
      </c>
      <c r="C228" s="69"/>
      <c r="D228" s="69"/>
      <c r="E228" s="69">
        <v>4551.01</v>
      </c>
      <c r="F228" s="69">
        <v>14690.460000000001</v>
      </c>
    </row>
    <row r="229" spans="1:6" ht="15.75" x14ac:dyDescent="0.25">
      <c r="A229" s="27"/>
      <c r="B229" s="77" t="s">
        <v>82</v>
      </c>
      <c r="C229" s="69"/>
      <c r="D229" s="69"/>
      <c r="E229" s="69">
        <v>4821.13</v>
      </c>
      <c r="F229" s="69">
        <v>19511.59</v>
      </c>
    </row>
    <row r="230" spans="1:6" ht="15.75" x14ac:dyDescent="0.25">
      <c r="A230" s="27"/>
      <c r="B230" s="77" t="s">
        <v>83</v>
      </c>
      <c r="C230" s="69"/>
      <c r="D230" s="69"/>
      <c r="E230" s="69">
        <v>4743.04</v>
      </c>
      <c r="F230" s="69">
        <v>24254.63</v>
      </c>
    </row>
    <row r="231" spans="1:6" ht="15.75" x14ac:dyDescent="0.25">
      <c r="A231" s="27"/>
      <c r="B231" s="77" t="s">
        <v>84</v>
      </c>
      <c r="C231" s="69"/>
      <c r="D231" s="69"/>
      <c r="E231" s="69">
        <v>4713.87</v>
      </c>
      <c r="F231" s="69">
        <v>28968.5</v>
      </c>
    </row>
    <row r="232" spans="1:6" ht="15.75" x14ac:dyDescent="0.25">
      <c r="A232" s="27"/>
      <c r="B232" s="77" t="s">
        <v>85</v>
      </c>
      <c r="C232" s="69"/>
      <c r="D232" s="69"/>
      <c r="E232" s="69">
        <v>4910.63</v>
      </c>
      <c r="F232" s="69">
        <v>33879.129999999997</v>
      </c>
    </row>
    <row r="233" spans="1:6" ht="15.75" x14ac:dyDescent="0.25">
      <c r="A233" s="27"/>
      <c r="B233" s="77" t="s">
        <v>86</v>
      </c>
      <c r="C233" s="69"/>
      <c r="D233" s="69"/>
      <c r="E233" s="69">
        <v>4852.2</v>
      </c>
      <c r="F233" s="69">
        <v>38731.329999999994</v>
      </c>
    </row>
    <row r="234" spans="1:6" ht="15.75" x14ac:dyDescent="0.25">
      <c r="A234" s="27"/>
      <c r="B234" s="77" t="s">
        <v>87</v>
      </c>
      <c r="C234" s="69"/>
      <c r="D234" s="69"/>
      <c r="E234" s="69">
        <v>5140.0460481</v>
      </c>
      <c r="F234" s="69">
        <v>43871.376048099992</v>
      </c>
    </row>
    <row r="235" spans="1:6" ht="15.75" x14ac:dyDescent="0.25">
      <c r="A235" s="27"/>
      <c r="B235" s="77" t="s">
        <v>88</v>
      </c>
      <c r="C235" s="69"/>
      <c r="D235" s="69"/>
      <c r="E235" s="69">
        <v>5788.6556226000002</v>
      </c>
      <c r="F235" s="69">
        <v>49660.031670699995</v>
      </c>
    </row>
    <row r="236" spans="1:6" ht="15.75" x14ac:dyDescent="0.25">
      <c r="A236" s="27"/>
      <c r="B236" s="77" t="s">
        <v>89</v>
      </c>
      <c r="C236" s="69"/>
      <c r="D236" s="69"/>
      <c r="E236" s="69">
        <v>4818.59</v>
      </c>
      <c r="F236" s="69">
        <v>54478.621670699999</v>
      </c>
    </row>
    <row r="237" spans="1:6" ht="15.75" x14ac:dyDescent="0.25">
      <c r="A237" s="27"/>
      <c r="B237" s="77" t="s">
        <v>90</v>
      </c>
      <c r="C237" s="69"/>
      <c r="D237" s="69"/>
      <c r="E237" s="69">
        <v>4588.67</v>
      </c>
      <c r="F237" s="69">
        <v>59067.291670699997</v>
      </c>
    </row>
    <row r="238" spans="1:6" ht="15.75" x14ac:dyDescent="0.25">
      <c r="A238" s="27"/>
      <c r="B238" s="77" t="s">
        <v>91</v>
      </c>
      <c r="C238" s="69"/>
      <c r="D238" s="69"/>
      <c r="E238" s="69"/>
      <c r="F238" s="71"/>
    </row>
    <row r="239" spans="1:6" ht="15.75" x14ac:dyDescent="0.25">
      <c r="A239" s="27"/>
      <c r="B239" s="83"/>
      <c r="C239" s="84"/>
      <c r="D239" s="84"/>
      <c r="E239" s="84"/>
      <c r="F239" s="85"/>
    </row>
    <row r="240" spans="1:6" ht="15.75" x14ac:dyDescent="0.25">
      <c r="A240" s="27"/>
      <c r="B240" s="76" t="s">
        <v>103</v>
      </c>
      <c r="C240" s="76"/>
      <c r="D240" s="76"/>
      <c r="E240" s="76"/>
      <c r="F240" s="76"/>
    </row>
    <row r="241" spans="1:6" ht="15.75" x14ac:dyDescent="0.25">
      <c r="A241" s="27"/>
      <c r="B241" s="72" t="s">
        <v>93</v>
      </c>
      <c r="C241" s="66" t="s">
        <v>77</v>
      </c>
      <c r="D241" s="66"/>
      <c r="E241" s="66" t="s">
        <v>78</v>
      </c>
      <c r="F241" s="66"/>
    </row>
    <row r="242" spans="1:6" ht="15.75" x14ac:dyDescent="0.25">
      <c r="A242" s="27"/>
      <c r="B242" s="72"/>
      <c r="C242" s="67" t="s">
        <v>60</v>
      </c>
      <c r="D242" s="67" t="s">
        <v>69</v>
      </c>
      <c r="E242" s="72" t="s">
        <v>60</v>
      </c>
      <c r="F242" s="73" t="s">
        <v>69</v>
      </c>
    </row>
    <row r="243" spans="1:6" ht="15.75" x14ac:dyDescent="0.25">
      <c r="A243" s="27"/>
      <c r="B243" s="77" t="s">
        <v>79</v>
      </c>
      <c r="C243" s="69">
        <v>6363.96</v>
      </c>
      <c r="D243" s="69">
        <f>C243</f>
        <v>6363.96</v>
      </c>
      <c r="E243" s="69">
        <v>1943.32</v>
      </c>
      <c r="F243" s="69">
        <v>1943.32</v>
      </c>
    </row>
    <row r="244" spans="1:6" ht="15.75" x14ac:dyDescent="0.25">
      <c r="A244" s="27"/>
      <c r="B244" s="77" t="s">
        <v>80</v>
      </c>
      <c r="C244" s="69">
        <v>2199.6</v>
      </c>
      <c r="D244" s="69">
        <f>D243+C244</f>
        <v>8563.56</v>
      </c>
      <c r="E244" s="69">
        <v>1878.86</v>
      </c>
      <c r="F244" s="69">
        <v>3822.18</v>
      </c>
    </row>
    <row r="245" spans="1:6" ht="15.75" x14ac:dyDescent="0.25">
      <c r="A245" s="27"/>
      <c r="B245" s="77" t="s">
        <v>81</v>
      </c>
      <c r="C245" s="75"/>
      <c r="D245" s="69"/>
      <c r="E245" s="75">
        <v>1885.74</v>
      </c>
      <c r="F245" s="69">
        <v>5707.92</v>
      </c>
    </row>
    <row r="246" spans="1:6" ht="15.75" x14ac:dyDescent="0.25">
      <c r="A246" s="27"/>
      <c r="B246" s="77" t="s">
        <v>82</v>
      </c>
      <c r="C246" s="69"/>
      <c r="D246" s="69"/>
      <c r="E246" s="69">
        <v>2154.62</v>
      </c>
      <c r="F246" s="69">
        <v>7862.54</v>
      </c>
    </row>
    <row r="247" spans="1:6" ht="15.75" x14ac:dyDescent="0.25">
      <c r="A247" s="27"/>
      <c r="B247" s="77" t="s">
        <v>83</v>
      </c>
      <c r="C247" s="69"/>
      <c r="D247" s="69"/>
      <c r="E247" s="69">
        <v>2069.39</v>
      </c>
      <c r="F247" s="69">
        <v>9931.93</v>
      </c>
    </row>
    <row r="248" spans="1:6" ht="15.75" x14ac:dyDescent="0.25">
      <c r="A248" s="27"/>
      <c r="B248" s="77" t="s">
        <v>84</v>
      </c>
      <c r="C248" s="69"/>
      <c r="D248" s="69"/>
      <c r="E248" s="69">
        <v>2337.9899999999998</v>
      </c>
      <c r="F248" s="69">
        <v>12269.92</v>
      </c>
    </row>
    <row r="249" spans="1:6" ht="15.75" x14ac:dyDescent="0.25">
      <c r="A249" s="27"/>
      <c r="B249" s="77" t="s">
        <v>85</v>
      </c>
      <c r="C249" s="69"/>
      <c r="D249" s="69"/>
      <c r="E249" s="69">
        <v>2105.44</v>
      </c>
      <c r="F249" s="69">
        <v>14375.36</v>
      </c>
    </row>
    <row r="250" spans="1:6" ht="15.75" x14ac:dyDescent="0.25">
      <c r="A250" s="27"/>
      <c r="B250" s="77" t="s">
        <v>86</v>
      </c>
      <c r="C250" s="69"/>
      <c r="D250" s="69"/>
      <c r="E250" s="69">
        <v>2152.23</v>
      </c>
      <c r="F250" s="69">
        <v>16527.59</v>
      </c>
    </row>
    <row r="251" spans="1:6" ht="15.75" x14ac:dyDescent="0.25">
      <c r="A251" s="27"/>
      <c r="B251" s="77" t="s">
        <v>87</v>
      </c>
      <c r="C251" s="69"/>
      <c r="D251" s="69"/>
      <c r="E251" s="69">
        <v>2131.7199999999998</v>
      </c>
      <c r="F251" s="69">
        <v>18659.310000000001</v>
      </c>
    </row>
    <row r="252" spans="1:6" ht="15.75" x14ac:dyDescent="0.25">
      <c r="A252" s="27"/>
      <c r="B252" s="77" t="s">
        <v>88</v>
      </c>
      <c r="C252" s="69"/>
      <c r="D252" s="69"/>
      <c r="E252" s="69">
        <v>2616.4</v>
      </c>
      <c r="F252" s="69">
        <v>21275.710000000003</v>
      </c>
    </row>
    <row r="253" spans="1:6" ht="15.75" x14ac:dyDescent="0.25">
      <c r="A253" s="27"/>
      <c r="B253" s="77" t="s">
        <v>89</v>
      </c>
      <c r="C253" s="69"/>
      <c r="D253" s="69"/>
      <c r="E253" s="69">
        <v>2225.5500000000002</v>
      </c>
      <c r="F253" s="69">
        <v>23501.260000000002</v>
      </c>
    </row>
    <row r="254" spans="1:6" ht="15.75" x14ac:dyDescent="0.25">
      <c r="A254" s="27"/>
      <c r="B254" s="77" t="s">
        <v>90</v>
      </c>
      <c r="C254" s="69"/>
      <c r="D254" s="69"/>
      <c r="E254" s="69">
        <v>2272.64</v>
      </c>
      <c r="F254" s="69">
        <v>25773.9</v>
      </c>
    </row>
    <row r="255" spans="1:6" ht="15.75" x14ac:dyDescent="0.25">
      <c r="A255" s="27"/>
      <c r="B255" s="77" t="s">
        <v>91</v>
      </c>
      <c r="C255" s="70"/>
      <c r="D255" s="70"/>
      <c r="E255" s="69"/>
      <c r="F255" s="71"/>
    </row>
    <row r="256" spans="1:6" ht="15.75" x14ac:dyDescent="0.25">
      <c r="A256" s="27"/>
      <c r="B256" s="29"/>
      <c r="C256" s="29"/>
      <c r="D256" s="38"/>
      <c r="E256" s="29"/>
      <c r="F256" s="20"/>
    </row>
    <row r="257" spans="1:6" ht="15.75" x14ac:dyDescent="0.25">
      <c r="A257" s="27"/>
      <c r="B257" s="76" t="s">
        <v>104</v>
      </c>
      <c r="C257" s="76"/>
      <c r="D257" s="76"/>
      <c r="E257" s="76"/>
      <c r="F257" s="76"/>
    </row>
    <row r="258" spans="1:6" ht="15.75" x14ac:dyDescent="0.25">
      <c r="A258" s="27"/>
      <c r="B258" s="72" t="s">
        <v>93</v>
      </c>
      <c r="C258" s="66" t="s">
        <v>77</v>
      </c>
      <c r="D258" s="66"/>
      <c r="E258" s="66" t="s">
        <v>78</v>
      </c>
      <c r="F258" s="66"/>
    </row>
    <row r="259" spans="1:6" ht="15.75" x14ac:dyDescent="0.25">
      <c r="A259" s="27"/>
      <c r="B259" s="72"/>
      <c r="C259" s="67" t="s">
        <v>60</v>
      </c>
      <c r="D259" s="67" t="s">
        <v>69</v>
      </c>
      <c r="E259" s="72" t="s">
        <v>60</v>
      </c>
      <c r="F259" s="73" t="s">
        <v>69</v>
      </c>
    </row>
    <row r="260" spans="1:6" ht="15.75" x14ac:dyDescent="0.25">
      <c r="A260" s="27"/>
      <c r="B260" s="77" t="s">
        <v>79</v>
      </c>
      <c r="C260" s="69">
        <v>1460</v>
      </c>
      <c r="D260" s="69">
        <f>C260</f>
        <v>1460</v>
      </c>
      <c r="E260" s="69">
        <v>2447.4499999999998</v>
      </c>
      <c r="F260" s="69">
        <v>2447.4499999999998</v>
      </c>
    </row>
    <row r="261" spans="1:6" ht="15.75" x14ac:dyDescent="0.25">
      <c r="A261" s="27"/>
      <c r="B261" s="77" t="s">
        <v>80</v>
      </c>
      <c r="C261" s="69">
        <v>1567.19</v>
      </c>
      <c r="D261" s="69">
        <f>D260+C261</f>
        <v>3027.19</v>
      </c>
      <c r="E261" s="69">
        <v>1699.62</v>
      </c>
      <c r="F261" s="69">
        <v>4147.07</v>
      </c>
    </row>
    <row r="262" spans="1:6" ht="15.75" x14ac:dyDescent="0.25">
      <c r="A262" s="27"/>
      <c r="B262" s="77" t="s">
        <v>81</v>
      </c>
      <c r="C262" s="69"/>
      <c r="D262" s="69"/>
      <c r="E262" s="69">
        <v>3483.87</v>
      </c>
      <c r="F262" s="69">
        <v>7630.94</v>
      </c>
    </row>
    <row r="263" spans="1:6" ht="15.75" x14ac:dyDescent="0.25">
      <c r="A263" s="27"/>
      <c r="B263" s="77" t="s">
        <v>82</v>
      </c>
      <c r="C263" s="69"/>
      <c r="D263" s="69"/>
      <c r="E263" s="69">
        <v>1378.32</v>
      </c>
      <c r="F263" s="69">
        <v>9009.26</v>
      </c>
    </row>
    <row r="264" spans="1:6" ht="15.75" x14ac:dyDescent="0.25">
      <c r="A264" s="27"/>
      <c r="B264" s="77" t="s">
        <v>83</v>
      </c>
      <c r="C264" s="69"/>
      <c r="D264" s="69"/>
      <c r="E264" s="69">
        <v>3558.11</v>
      </c>
      <c r="F264" s="69">
        <v>12567.37</v>
      </c>
    </row>
    <row r="265" spans="1:6" ht="15.75" x14ac:dyDescent="0.25">
      <c r="A265" s="27"/>
      <c r="B265" s="77" t="s">
        <v>84</v>
      </c>
      <c r="C265" s="69"/>
      <c r="D265" s="69"/>
      <c r="E265" s="69">
        <v>1389.73</v>
      </c>
      <c r="F265" s="69">
        <v>13957.1</v>
      </c>
    </row>
    <row r="266" spans="1:6" ht="15.75" x14ac:dyDescent="0.25">
      <c r="A266" s="27"/>
      <c r="B266" s="77" t="s">
        <v>85</v>
      </c>
      <c r="C266" s="69"/>
      <c r="D266" s="69"/>
      <c r="E266" s="69">
        <v>2466.83</v>
      </c>
      <c r="F266" s="69">
        <v>16423.93</v>
      </c>
    </row>
    <row r="267" spans="1:6" ht="15.75" x14ac:dyDescent="0.25">
      <c r="A267" s="27"/>
      <c r="B267" s="77" t="s">
        <v>86</v>
      </c>
      <c r="C267" s="69"/>
      <c r="D267" s="69"/>
      <c r="E267" s="69">
        <v>4039.64</v>
      </c>
      <c r="F267" s="69">
        <v>20463.57</v>
      </c>
    </row>
    <row r="268" spans="1:6" ht="15.75" x14ac:dyDescent="0.25">
      <c r="A268" s="27"/>
      <c r="B268" s="77" t="s">
        <v>87</v>
      </c>
      <c r="C268" s="69"/>
      <c r="D268" s="69"/>
      <c r="E268" s="69">
        <v>1682.38</v>
      </c>
      <c r="F268" s="69">
        <v>22145.95</v>
      </c>
    </row>
    <row r="269" spans="1:6" ht="15.75" x14ac:dyDescent="0.25">
      <c r="A269" s="27"/>
      <c r="B269" s="77" t="s">
        <v>88</v>
      </c>
      <c r="C269" s="69"/>
      <c r="D269" s="69"/>
      <c r="E269" s="69">
        <v>1593.41</v>
      </c>
      <c r="F269" s="69">
        <v>23739.360000000001</v>
      </c>
    </row>
    <row r="270" spans="1:6" ht="15.75" x14ac:dyDescent="0.25">
      <c r="A270" s="27"/>
      <c r="B270" s="77" t="s">
        <v>89</v>
      </c>
      <c r="C270" s="69"/>
      <c r="D270" s="69"/>
      <c r="E270" s="69">
        <v>1244.46</v>
      </c>
      <c r="F270" s="69">
        <v>24983.82</v>
      </c>
    </row>
    <row r="271" spans="1:6" ht="15.75" x14ac:dyDescent="0.25">
      <c r="A271" s="27"/>
      <c r="B271" s="77" t="s">
        <v>90</v>
      </c>
      <c r="C271" s="69"/>
      <c r="D271" s="69"/>
      <c r="E271" s="69">
        <v>1183.8699999999999</v>
      </c>
      <c r="F271" s="69">
        <v>26167.69</v>
      </c>
    </row>
    <row r="272" spans="1:6" ht="15.75" x14ac:dyDescent="0.25">
      <c r="A272" s="27"/>
      <c r="B272" s="77" t="s">
        <v>91</v>
      </c>
      <c r="C272" s="69"/>
      <c r="D272" s="69"/>
      <c r="E272" s="69"/>
      <c r="F272" s="71"/>
    </row>
    <row r="273" spans="1:6" ht="15.75" x14ac:dyDescent="0.25">
      <c r="A273" s="27"/>
      <c r="B273" s="83"/>
      <c r="C273" s="84"/>
      <c r="D273" s="84"/>
      <c r="E273" s="84"/>
      <c r="F273" s="85"/>
    </row>
    <row r="274" spans="1:6" ht="15.75" x14ac:dyDescent="0.25">
      <c r="A274" s="27"/>
      <c r="B274" s="86" t="s">
        <v>106</v>
      </c>
      <c r="C274" s="86"/>
      <c r="D274" s="86"/>
      <c r="E274" s="86"/>
      <c r="F274" s="86"/>
    </row>
    <row r="275" spans="1:6" ht="15.75" x14ac:dyDescent="0.25">
      <c r="A275" s="27"/>
      <c r="B275" s="72" t="s">
        <v>93</v>
      </c>
      <c r="C275" s="66" t="s">
        <v>77</v>
      </c>
      <c r="D275" s="66"/>
      <c r="E275" s="66" t="s">
        <v>78</v>
      </c>
      <c r="F275" s="66"/>
    </row>
    <row r="276" spans="1:6" ht="15.75" x14ac:dyDescent="0.25">
      <c r="A276" s="27"/>
      <c r="B276" s="72"/>
      <c r="C276" s="67" t="s">
        <v>60</v>
      </c>
      <c r="D276" s="67" t="s">
        <v>69</v>
      </c>
      <c r="E276" s="72" t="s">
        <v>60</v>
      </c>
      <c r="F276" s="73" t="s">
        <v>69</v>
      </c>
    </row>
    <row r="277" spans="1:6" ht="15.75" x14ac:dyDescent="0.25">
      <c r="A277" s="27"/>
      <c r="B277" s="77" t="s">
        <v>79</v>
      </c>
      <c r="C277" s="69">
        <v>467.73999999999995</v>
      </c>
      <c r="D277" s="69">
        <f>C277</f>
        <v>467.73999999999995</v>
      </c>
      <c r="E277" s="69">
        <v>81.319999999999993</v>
      </c>
      <c r="F277" s="69">
        <v>81.319999999999993</v>
      </c>
    </row>
    <row r="278" spans="1:6" ht="15.75" x14ac:dyDescent="0.25">
      <c r="A278" s="27"/>
      <c r="B278" s="77" t="s">
        <v>80</v>
      </c>
      <c r="C278" s="69">
        <v>4936.62</v>
      </c>
      <c r="D278" s="69">
        <f>D277+C278</f>
        <v>5404.36</v>
      </c>
      <c r="E278" s="69">
        <v>2024.76</v>
      </c>
      <c r="F278" s="69">
        <v>2106.08</v>
      </c>
    </row>
    <row r="279" spans="1:6" ht="15.75" x14ac:dyDescent="0.25">
      <c r="A279" s="27"/>
      <c r="B279" s="77" t="s">
        <v>81</v>
      </c>
      <c r="C279" s="69"/>
      <c r="D279" s="69"/>
      <c r="E279" s="69">
        <v>3739.98</v>
      </c>
      <c r="F279" s="69">
        <v>5846.06</v>
      </c>
    </row>
    <row r="280" spans="1:6" ht="15.75" x14ac:dyDescent="0.25">
      <c r="A280" s="27"/>
      <c r="B280" s="77" t="s">
        <v>82</v>
      </c>
      <c r="C280" s="69"/>
      <c r="D280" s="69"/>
      <c r="E280" s="69">
        <v>2458.2000000000003</v>
      </c>
      <c r="F280" s="69">
        <v>8304.26</v>
      </c>
    </row>
    <row r="281" spans="1:6" ht="15.75" x14ac:dyDescent="0.25">
      <c r="A281" s="27"/>
      <c r="B281" s="77" t="s">
        <v>83</v>
      </c>
      <c r="C281" s="69"/>
      <c r="D281" s="69"/>
      <c r="E281" s="69">
        <v>1008.0099999999999</v>
      </c>
      <c r="F281" s="69">
        <v>9312.27</v>
      </c>
    </row>
    <row r="282" spans="1:6" ht="15.75" x14ac:dyDescent="0.25">
      <c r="A282" s="27"/>
      <c r="B282" s="77" t="s">
        <v>84</v>
      </c>
      <c r="C282" s="69"/>
      <c r="D282" s="69"/>
      <c r="E282" s="69">
        <v>1982.4099999999999</v>
      </c>
      <c r="F282" s="69">
        <v>11294.68</v>
      </c>
    </row>
    <row r="283" spans="1:6" ht="15.75" x14ac:dyDescent="0.25">
      <c r="A283" s="27"/>
      <c r="B283" s="77" t="s">
        <v>85</v>
      </c>
      <c r="C283" s="69"/>
      <c r="D283" s="69"/>
      <c r="E283" s="69">
        <v>2159.83</v>
      </c>
      <c r="F283" s="69">
        <v>13454.51</v>
      </c>
    </row>
    <row r="284" spans="1:6" ht="15.75" x14ac:dyDescent="0.25">
      <c r="A284" s="27"/>
      <c r="B284" s="77" t="s">
        <v>86</v>
      </c>
      <c r="C284" s="69"/>
      <c r="D284" s="69"/>
      <c r="E284" s="69">
        <v>2899.46</v>
      </c>
      <c r="F284" s="69">
        <v>16353.97</v>
      </c>
    </row>
    <row r="285" spans="1:6" ht="15.75" x14ac:dyDescent="0.25">
      <c r="A285" s="27"/>
      <c r="B285" s="77" t="s">
        <v>87</v>
      </c>
      <c r="C285" s="69"/>
      <c r="D285" s="69"/>
      <c r="E285" s="69">
        <v>2244.3190836000003</v>
      </c>
      <c r="F285" s="69">
        <v>18598.289083600001</v>
      </c>
    </row>
    <row r="286" spans="1:6" ht="15.75" x14ac:dyDescent="0.25">
      <c r="A286" s="27"/>
      <c r="B286" s="77" t="s">
        <v>105</v>
      </c>
      <c r="C286" s="69"/>
      <c r="D286" s="69"/>
      <c r="E286" s="69">
        <v>2370.3199999999997</v>
      </c>
      <c r="F286" s="69">
        <v>20968.6090836</v>
      </c>
    </row>
    <row r="287" spans="1:6" ht="15.75" x14ac:dyDescent="0.25">
      <c r="A287" s="27"/>
      <c r="B287" s="77" t="s">
        <v>89</v>
      </c>
      <c r="C287" s="69"/>
      <c r="D287" s="69"/>
      <c r="E287" s="69">
        <v>2947.94</v>
      </c>
      <c r="F287" s="69">
        <v>23916.549083599999</v>
      </c>
    </row>
    <row r="288" spans="1:6" ht="15.75" x14ac:dyDescent="0.25">
      <c r="A288" s="27"/>
      <c r="B288" s="77" t="s">
        <v>90</v>
      </c>
      <c r="C288" s="69"/>
      <c r="D288" s="69"/>
      <c r="E288" s="69">
        <v>2102.0699999999997</v>
      </c>
      <c r="F288" s="69">
        <v>26018.619083599995</v>
      </c>
    </row>
    <row r="289" spans="1:6" ht="15.75" x14ac:dyDescent="0.25">
      <c r="A289" s="27"/>
      <c r="B289" s="77" t="s">
        <v>91</v>
      </c>
      <c r="C289" s="70"/>
      <c r="D289" s="70"/>
      <c r="E289" s="69"/>
      <c r="F289" s="71"/>
    </row>
    <row r="290" spans="1:6" ht="15.75" x14ac:dyDescent="0.25">
      <c r="A290" s="27"/>
      <c r="B290" s="77"/>
      <c r="C290" s="70"/>
      <c r="D290" s="70"/>
      <c r="E290" s="69"/>
      <c r="F290" s="71"/>
    </row>
    <row r="291" spans="1:6" ht="15.75" x14ac:dyDescent="0.25">
      <c r="A291" s="27"/>
      <c r="B291" s="82" t="s">
        <v>107</v>
      </c>
      <c r="C291" s="82"/>
      <c r="D291" s="82"/>
      <c r="E291" s="82"/>
      <c r="F291" s="82"/>
    </row>
    <row r="292" spans="1:6" ht="15.75" x14ac:dyDescent="0.25">
      <c r="A292" s="27"/>
      <c r="B292" s="72" t="s">
        <v>93</v>
      </c>
      <c r="C292" s="66" t="s">
        <v>77</v>
      </c>
      <c r="D292" s="66"/>
      <c r="E292" s="66" t="s">
        <v>78</v>
      </c>
      <c r="F292" s="66"/>
    </row>
    <row r="293" spans="1:6" ht="15.75" x14ac:dyDescent="0.25">
      <c r="A293" s="27"/>
      <c r="B293" s="72"/>
      <c r="C293" s="67" t="s">
        <v>60</v>
      </c>
      <c r="D293" s="67" t="s">
        <v>69</v>
      </c>
      <c r="E293" s="72" t="s">
        <v>60</v>
      </c>
      <c r="F293" s="73" t="s">
        <v>69</v>
      </c>
    </row>
    <row r="294" spans="1:6" ht="15.75" x14ac:dyDescent="0.25">
      <c r="A294" s="27"/>
      <c r="B294" s="77" t="s">
        <v>79</v>
      </c>
      <c r="C294" s="55">
        <v>65.69</v>
      </c>
      <c r="D294" s="55">
        <f>C294</f>
        <v>65.69</v>
      </c>
      <c r="E294" s="55">
        <v>69.150000000000006</v>
      </c>
      <c r="F294" s="55">
        <v>69.150000000000006</v>
      </c>
    </row>
    <row r="295" spans="1:6" ht="15.75" x14ac:dyDescent="0.25">
      <c r="A295" s="27"/>
      <c r="B295" s="77" t="s">
        <v>80</v>
      </c>
      <c r="C295" s="55">
        <v>69.78</v>
      </c>
      <c r="D295" s="55">
        <f>D294+C295</f>
        <v>135.47</v>
      </c>
      <c r="E295" s="55">
        <v>66.95</v>
      </c>
      <c r="F295" s="55">
        <v>136.10000000000002</v>
      </c>
    </row>
    <row r="296" spans="1:6" ht="15.75" x14ac:dyDescent="0.25">
      <c r="A296" s="27"/>
      <c r="B296" s="77" t="s">
        <v>81</v>
      </c>
      <c r="C296" s="55"/>
      <c r="D296" s="55"/>
      <c r="E296" s="55">
        <v>71.53</v>
      </c>
      <c r="F296" s="55">
        <v>207.63000000000002</v>
      </c>
    </row>
    <row r="297" spans="1:6" ht="15.75" x14ac:dyDescent="0.25">
      <c r="A297" s="27"/>
      <c r="B297" s="77" t="s">
        <v>82</v>
      </c>
      <c r="C297" s="55"/>
      <c r="D297" s="55"/>
      <c r="E297" s="55">
        <v>67.97</v>
      </c>
      <c r="F297" s="55">
        <v>275.60000000000002</v>
      </c>
    </row>
    <row r="298" spans="1:6" ht="15.75" x14ac:dyDescent="0.25">
      <c r="A298" s="27"/>
      <c r="B298" s="77" t="s">
        <v>83</v>
      </c>
      <c r="C298" s="55"/>
      <c r="D298" s="55"/>
      <c r="E298" s="55">
        <v>75.83</v>
      </c>
      <c r="F298" s="55">
        <v>351.43</v>
      </c>
    </row>
    <row r="299" spans="1:6" ht="15.75" x14ac:dyDescent="0.25">
      <c r="A299" s="27"/>
      <c r="B299" s="77" t="s">
        <v>84</v>
      </c>
      <c r="C299" s="55"/>
      <c r="D299" s="55"/>
      <c r="E299" s="55">
        <v>68.98</v>
      </c>
      <c r="F299" s="55">
        <v>420.41</v>
      </c>
    </row>
    <row r="300" spans="1:6" ht="15.75" x14ac:dyDescent="0.25">
      <c r="A300" s="27"/>
      <c r="B300" s="77" t="s">
        <v>85</v>
      </c>
      <c r="C300" s="55"/>
      <c r="D300" s="55"/>
      <c r="E300" s="55">
        <v>67.58</v>
      </c>
      <c r="F300" s="55">
        <v>487.99</v>
      </c>
    </row>
    <row r="301" spans="1:6" ht="15.75" x14ac:dyDescent="0.25">
      <c r="A301" s="27"/>
      <c r="B301" s="77" t="s">
        <v>86</v>
      </c>
      <c r="C301" s="55"/>
      <c r="D301" s="55"/>
      <c r="E301" s="55">
        <v>68.540000000000006</v>
      </c>
      <c r="F301" s="54">
        <v>556.53</v>
      </c>
    </row>
    <row r="302" spans="1:6" ht="15.75" x14ac:dyDescent="0.25">
      <c r="A302" s="27"/>
      <c r="B302" s="77" t="s">
        <v>87</v>
      </c>
      <c r="C302" s="55"/>
      <c r="D302" s="55"/>
      <c r="E302" s="55">
        <v>69.520916400000004</v>
      </c>
      <c r="F302" s="54">
        <v>626.05091640000001</v>
      </c>
    </row>
    <row r="303" spans="1:6" ht="15.75" x14ac:dyDescent="0.25">
      <c r="A303" s="27"/>
      <c r="B303" s="77" t="s">
        <v>105</v>
      </c>
      <c r="C303" s="55"/>
      <c r="D303" s="55"/>
      <c r="E303" s="55">
        <v>80.55</v>
      </c>
      <c r="F303" s="55">
        <v>706.60091639999996</v>
      </c>
    </row>
    <row r="304" spans="1:6" ht="15.75" x14ac:dyDescent="0.25">
      <c r="A304" s="27"/>
      <c r="B304" s="77" t="s">
        <v>89</v>
      </c>
      <c r="C304" s="55"/>
      <c r="D304" s="55"/>
      <c r="E304" s="55">
        <v>69.680000000000007</v>
      </c>
      <c r="F304" s="55">
        <v>776.28091640000002</v>
      </c>
    </row>
    <row r="305" spans="1:6" ht="15.75" x14ac:dyDescent="0.25">
      <c r="A305" s="27"/>
      <c r="B305" s="77" t="s">
        <v>90</v>
      </c>
      <c r="C305" s="55"/>
      <c r="D305" s="55"/>
      <c r="E305" s="55">
        <v>70.010000000000005</v>
      </c>
      <c r="F305" s="55">
        <v>846.29091640000001</v>
      </c>
    </row>
    <row r="306" spans="1:6" ht="15.75" x14ac:dyDescent="0.25">
      <c r="A306" s="27"/>
      <c r="B306" s="77" t="s">
        <v>91</v>
      </c>
      <c r="C306" s="55"/>
      <c r="D306" s="55"/>
      <c r="E306" s="69"/>
      <c r="F306" s="71"/>
    </row>
    <row r="307" spans="1:6" ht="15.75" x14ac:dyDescent="0.25">
      <c r="A307" s="27"/>
      <c r="B307" s="83"/>
      <c r="C307" s="55"/>
      <c r="D307" s="55"/>
      <c r="E307" s="84"/>
      <c r="F307" s="85"/>
    </row>
    <row r="308" spans="1:6" ht="15.75" x14ac:dyDescent="0.25">
      <c r="A308" s="27"/>
      <c r="B308" s="82" t="s">
        <v>108</v>
      </c>
      <c r="C308" s="82"/>
      <c r="D308" s="82"/>
      <c r="E308" s="82"/>
      <c r="F308" s="82"/>
    </row>
    <row r="309" spans="1:6" ht="15.75" x14ac:dyDescent="0.25">
      <c r="A309" s="27"/>
      <c r="B309" s="72" t="s">
        <v>93</v>
      </c>
      <c r="C309" s="66" t="s">
        <v>77</v>
      </c>
      <c r="D309" s="66"/>
      <c r="E309" s="66" t="s">
        <v>78</v>
      </c>
      <c r="F309" s="66"/>
    </row>
    <row r="310" spans="1:6" ht="15.75" x14ac:dyDescent="0.25">
      <c r="A310" s="27"/>
      <c r="B310" s="72"/>
      <c r="C310" s="67" t="s">
        <v>60</v>
      </c>
      <c r="D310" s="67" t="s">
        <v>69</v>
      </c>
      <c r="E310" s="72" t="s">
        <v>60</v>
      </c>
      <c r="F310" s="73" t="s">
        <v>69</v>
      </c>
    </row>
    <row r="311" spans="1:6" ht="15.75" x14ac:dyDescent="0.25">
      <c r="A311" s="27"/>
      <c r="B311" s="77" t="s">
        <v>79</v>
      </c>
      <c r="C311" s="69">
        <v>91.51</v>
      </c>
      <c r="D311" s="69">
        <f>C311</f>
        <v>91.51</v>
      </c>
      <c r="E311" s="69">
        <v>2230.85</v>
      </c>
      <c r="F311" s="69">
        <v>2230.85</v>
      </c>
    </row>
    <row r="312" spans="1:6" ht="15.75" x14ac:dyDescent="0.25">
      <c r="A312" s="27"/>
      <c r="B312" s="77" t="s">
        <v>80</v>
      </c>
      <c r="C312" s="69">
        <v>363.51</v>
      </c>
      <c r="D312" s="69">
        <f>D311+C312</f>
        <v>455.02</v>
      </c>
      <c r="E312" s="69">
        <v>348.23</v>
      </c>
      <c r="F312" s="69">
        <v>2579.08</v>
      </c>
    </row>
    <row r="313" spans="1:6" ht="15.75" x14ac:dyDescent="0.25">
      <c r="A313" s="27"/>
      <c r="B313" s="77" t="s">
        <v>81</v>
      </c>
      <c r="C313" s="69"/>
      <c r="D313" s="69"/>
      <c r="E313" s="69">
        <v>63.78</v>
      </c>
      <c r="F313" s="69">
        <v>2642.86</v>
      </c>
    </row>
    <row r="314" spans="1:6" ht="15.75" x14ac:dyDescent="0.25">
      <c r="A314" s="27"/>
      <c r="B314" s="77" t="s">
        <v>82</v>
      </c>
      <c r="C314" s="69"/>
      <c r="D314" s="69"/>
      <c r="E314" s="69">
        <v>420.44</v>
      </c>
      <c r="F314" s="69">
        <v>3063.3</v>
      </c>
    </row>
    <row r="315" spans="1:6" ht="15.75" x14ac:dyDescent="0.25">
      <c r="A315" s="27"/>
      <c r="B315" s="77" t="s">
        <v>83</v>
      </c>
      <c r="C315" s="69"/>
      <c r="D315" s="69"/>
      <c r="E315" s="69">
        <v>685.46</v>
      </c>
      <c r="F315" s="69">
        <v>3748.76</v>
      </c>
    </row>
    <row r="316" spans="1:6" ht="15.75" x14ac:dyDescent="0.25">
      <c r="A316" s="27"/>
      <c r="B316" s="77" t="s">
        <v>84</v>
      </c>
      <c r="C316" s="69"/>
      <c r="D316" s="69"/>
      <c r="E316" s="69">
        <v>129.30000000000001</v>
      </c>
      <c r="F316" s="69">
        <v>3878.0600000000004</v>
      </c>
    </row>
    <row r="317" spans="1:6" ht="15.75" x14ac:dyDescent="0.25">
      <c r="A317" s="27"/>
      <c r="B317" s="77" t="s">
        <v>85</v>
      </c>
      <c r="C317" s="69"/>
      <c r="D317" s="69"/>
      <c r="E317" s="75">
        <v>880.45</v>
      </c>
      <c r="F317" s="75">
        <v>4758.51</v>
      </c>
    </row>
    <row r="318" spans="1:6" ht="15.75" x14ac:dyDescent="0.25">
      <c r="A318" s="27"/>
      <c r="B318" s="77" t="s">
        <v>86</v>
      </c>
      <c r="C318" s="69"/>
      <c r="D318" s="69"/>
      <c r="E318" s="69">
        <v>489.38</v>
      </c>
      <c r="F318" s="75">
        <v>5247.89</v>
      </c>
    </row>
    <row r="319" spans="1:6" ht="15.75" x14ac:dyDescent="0.25">
      <c r="A319" s="27"/>
      <c r="B319" s="77" t="s">
        <v>87</v>
      </c>
      <c r="C319" s="69"/>
      <c r="D319" s="69"/>
      <c r="E319" s="69">
        <v>356.83</v>
      </c>
      <c r="F319" s="75">
        <v>5604.72</v>
      </c>
    </row>
    <row r="320" spans="1:6" ht="15.75" x14ac:dyDescent="0.25">
      <c r="A320" s="27"/>
      <c r="B320" s="77" t="s">
        <v>105</v>
      </c>
      <c r="C320" s="69"/>
      <c r="D320" s="69"/>
      <c r="E320" s="69">
        <v>91.31</v>
      </c>
      <c r="F320" s="75">
        <v>5696.0300000000007</v>
      </c>
    </row>
    <row r="321" spans="1:6" ht="15.75" x14ac:dyDescent="0.25">
      <c r="A321" s="27"/>
      <c r="B321" s="77" t="s">
        <v>89</v>
      </c>
      <c r="C321" s="69"/>
      <c r="D321" s="69"/>
      <c r="E321" s="69">
        <v>153.16</v>
      </c>
      <c r="F321" s="75">
        <v>5849.1900000000005</v>
      </c>
    </row>
    <row r="322" spans="1:6" ht="15.75" x14ac:dyDescent="0.25">
      <c r="A322" s="27"/>
      <c r="B322" s="77" t="s">
        <v>90</v>
      </c>
      <c r="C322" s="69"/>
      <c r="D322" s="69"/>
      <c r="E322" s="69">
        <v>161.44</v>
      </c>
      <c r="F322" s="75">
        <v>6010.63</v>
      </c>
    </row>
    <row r="323" spans="1:6" ht="15.75" x14ac:dyDescent="0.25">
      <c r="A323" s="27"/>
      <c r="B323" s="77" t="s">
        <v>91</v>
      </c>
      <c r="C323" s="69"/>
      <c r="D323" s="69"/>
      <c r="E323" s="69"/>
      <c r="F323" s="71"/>
    </row>
    <row r="324" spans="1:6" ht="15.75" x14ac:dyDescent="0.25">
      <c r="A324" s="27"/>
      <c r="B324" s="77"/>
      <c r="C324" s="69"/>
      <c r="D324" s="69"/>
      <c r="E324" s="55"/>
      <c r="F324" s="60"/>
    </row>
  </sheetData>
  <mergeCells count="68">
    <mergeCell ref="B291:F291"/>
    <mergeCell ref="C292:D292"/>
    <mergeCell ref="E292:F292"/>
    <mergeCell ref="B308:F308"/>
    <mergeCell ref="C309:D309"/>
    <mergeCell ref="E309:F309"/>
    <mergeCell ref="B257:F257"/>
    <mergeCell ref="C258:D258"/>
    <mergeCell ref="E258:F258"/>
    <mergeCell ref="B274:F274"/>
    <mergeCell ref="C275:D275"/>
    <mergeCell ref="E275:F275"/>
    <mergeCell ref="B223:F223"/>
    <mergeCell ref="C224:D224"/>
    <mergeCell ref="E224:F224"/>
    <mergeCell ref="B240:F240"/>
    <mergeCell ref="C241:D241"/>
    <mergeCell ref="E241:F241"/>
    <mergeCell ref="B189:F189"/>
    <mergeCell ref="C190:D190"/>
    <mergeCell ref="E190:F190"/>
    <mergeCell ref="B206:F206"/>
    <mergeCell ref="C207:D207"/>
    <mergeCell ref="E207:F207"/>
    <mergeCell ref="B155:F155"/>
    <mergeCell ref="C156:D156"/>
    <mergeCell ref="E156:F156"/>
    <mergeCell ref="B172:F172"/>
    <mergeCell ref="C173:D173"/>
    <mergeCell ref="E173:F173"/>
    <mergeCell ref="B121:F121"/>
    <mergeCell ref="C122:D122"/>
    <mergeCell ref="E122:F122"/>
    <mergeCell ref="B138:F138"/>
    <mergeCell ref="C139:D139"/>
    <mergeCell ref="E139:F139"/>
    <mergeCell ref="B88:B89"/>
    <mergeCell ref="C88:D88"/>
    <mergeCell ref="E88:F88"/>
    <mergeCell ref="B104:F104"/>
    <mergeCell ref="C105:D105"/>
    <mergeCell ref="E105:F105"/>
    <mergeCell ref="B53:F54"/>
    <mergeCell ref="B56:E56"/>
    <mergeCell ref="B57:E57"/>
    <mergeCell ref="C58:E58"/>
    <mergeCell ref="B76:E76"/>
    <mergeCell ref="B87:F87"/>
    <mergeCell ref="A33:A34"/>
    <mergeCell ref="A36:A38"/>
    <mergeCell ref="A39:A41"/>
    <mergeCell ref="A42:A44"/>
    <mergeCell ref="B51:F51"/>
    <mergeCell ref="B52:F52"/>
    <mergeCell ref="F4:F5"/>
    <mergeCell ref="E6:E9"/>
    <mergeCell ref="F6:F9"/>
    <mergeCell ref="A11:A20"/>
    <mergeCell ref="A22:A24"/>
    <mergeCell ref="A27:A30"/>
    <mergeCell ref="A1:E1"/>
    <mergeCell ref="A2:E2"/>
    <mergeCell ref="A3:E3"/>
    <mergeCell ref="A4:A9"/>
    <mergeCell ref="B4:B9"/>
    <mergeCell ref="C4:C9"/>
    <mergeCell ref="D4:D9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May-26 Uploading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Accounts Andhra Pradesh ID 18</dc:creator>
  <cp:lastModifiedBy>State Accounts Andhra Pradesh ID 18</cp:lastModifiedBy>
  <dcterms:created xsi:type="dcterms:W3CDTF">2026-06-25T05:00:41Z</dcterms:created>
  <dcterms:modified xsi:type="dcterms:W3CDTF">2026-06-25T06:25:44Z</dcterms:modified>
</cp:coreProperties>
</file>