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0.167\VLC's\Book-II\Srinivash sir\MCA of July 2026\"/>
    </mc:Choice>
  </mc:AlternateContent>
  <bookViews>
    <workbookView xWindow="0" yWindow="0" windowWidth="28800" windowHeight="10920"/>
  </bookViews>
  <sheets>
    <sheet name="GLANCE" sheetId="1" r:id="rId1"/>
    <sheet name="deficits" sheetId="17" r:id="rId2"/>
    <sheet name="try excln" sheetId="18" r:id="rId3"/>
    <sheet name="RR" sheetId="19" r:id="rId4"/>
    <sheet name="CR" sheetId="20" r:id="rId5"/>
    <sheet name="RE" sheetId="21" r:id="rId6"/>
    <sheet name="CE" sheetId="22" r:id="rId7"/>
    <sheet name="TOTAL EXP" sheetId="23" r:id="rId8"/>
  </sheets>
  <definedNames>
    <definedName name="_xlnm.Print_Area" localSheetId="1">deficits!$A$1:$E$19</definedName>
    <definedName name="_xlnm.Print_Area" localSheetId="0">GLANCE!$A$1:$H$100</definedName>
    <definedName name="_xlnm.Print_Area" localSheetId="2">'try excln'!$A$1:$H$29</definedName>
  </definedNames>
  <calcPr calcId="162913"/>
  <fileRecoveryPr repairLoad="1"/>
</workbook>
</file>

<file path=xl/calcChain.xml><?xml version="1.0" encoding="utf-8"?>
<calcChain xmlns="http://schemas.openxmlformats.org/spreadsheetml/2006/main">
  <c r="D63" i="1" l="1"/>
  <c r="E14" i="17"/>
  <c r="D26" i="1"/>
  <c r="C11" i="20"/>
  <c r="D32" i="23"/>
  <c r="D33" i="23" s="1"/>
  <c r="C10" i="23"/>
  <c r="C11" i="23" s="1"/>
  <c r="C11" i="22"/>
  <c r="C12" i="22" s="1"/>
  <c r="E11" i="21"/>
  <c r="E12" i="21" s="1"/>
  <c r="C10" i="20"/>
  <c r="C11" i="19"/>
  <c r="E20" i="19"/>
  <c r="D9" i="1"/>
  <c r="F42" i="23"/>
  <c r="F20" i="23"/>
  <c r="F21" i="22"/>
  <c r="K21" i="21"/>
  <c r="D31" i="1"/>
  <c r="D45" i="1" s="1"/>
  <c r="D20" i="1"/>
  <c r="D35" i="1"/>
  <c r="D38" i="1"/>
  <c r="D41" i="1"/>
  <c r="G79" i="1"/>
  <c r="D16" i="1" s="1"/>
  <c r="D91" i="1"/>
  <c r="D17" i="1" s="1"/>
  <c r="D48" i="1" l="1"/>
  <c r="D24" i="1"/>
  <c r="E79" i="1" l="1"/>
  <c r="D56" i="1"/>
  <c r="C47" i="1"/>
  <c r="C56" i="1"/>
  <c r="C63" i="1"/>
  <c r="C26" i="1"/>
  <c r="C20" i="1"/>
  <c r="C24" i="1" s="1"/>
  <c r="C38" i="1"/>
  <c r="C91" i="1" l="1"/>
  <c r="C17" i="1" s="1"/>
  <c r="G12" i="1" l="1"/>
  <c r="G13" i="1"/>
  <c r="G14" i="1"/>
  <c r="G15" i="1"/>
  <c r="G17" i="1"/>
  <c r="G18" i="1"/>
  <c r="G19" i="1"/>
  <c r="G21" i="1"/>
  <c r="G22" i="1"/>
  <c r="G23" i="1"/>
  <c r="G27" i="1"/>
  <c r="G29" i="1"/>
  <c r="G32" i="1"/>
  <c r="G36" i="1"/>
  <c r="G37" i="1"/>
  <c r="G39" i="1"/>
  <c r="G40" i="1"/>
  <c r="G42" i="1"/>
  <c r="G43" i="1"/>
  <c r="G44" i="1"/>
  <c r="G46" i="1"/>
  <c r="D14" i="17" l="1"/>
  <c r="C35" i="1" l="1"/>
  <c r="G35" i="1" s="1"/>
  <c r="C31" i="1"/>
  <c r="G31" i="1" l="1"/>
  <c r="C45" i="1"/>
  <c r="C48" i="1" s="1"/>
  <c r="C49" i="1"/>
  <c r="G20" i="1"/>
  <c r="G9" i="1"/>
  <c r="C41" i="1"/>
  <c r="G41" i="1" s="1"/>
  <c r="G38" i="1"/>
  <c r="G24" i="1" l="1"/>
  <c r="D79" i="1"/>
  <c r="C16" i="1" s="1"/>
  <c r="G56" i="1"/>
  <c r="G16" i="1" l="1"/>
  <c r="C10" i="1"/>
  <c r="G25" i="1"/>
  <c r="G45" i="1"/>
  <c r="G26" i="1"/>
  <c r="D47" i="1"/>
  <c r="G47" i="1" s="1"/>
  <c r="D49" i="1" l="1"/>
  <c r="G49" i="1" s="1"/>
</calcChain>
</file>

<file path=xl/sharedStrings.xml><?xml version="1.0" encoding="utf-8"?>
<sst xmlns="http://schemas.openxmlformats.org/spreadsheetml/2006/main" count="401" uniqueCount="165">
  <si>
    <t>Sl.</t>
  </si>
  <si>
    <t>No.</t>
  </si>
  <si>
    <t>Description</t>
  </si>
  <si>
    <t>% of Actual to Budget Estimates</t>
  </si>
  <si>
    <t>Current</t>
  </si>
  <si>
    <t>(a) Tax Revenue (i+ii+iii+iv+v+vi+vii)</t>
  </si>
  <si>
    <t xml:space="preserve">(i) </t>
  </si>
  <si>
    <t>(ii)</t>
  </si>
  <si>
    <t>Stamps and Registration</t>
  </si>
  <si>
    <t>(iii)</t>
  </si>
  <si>
    <t>Land Revenue</t>
  </si>
  <si>
    <t>(iv)</t>
  </si>
  <si>
    <t>Sales Tax</t>
  </si>
  <si>
    <t>(v)</t>
  </si>
  <si>
    <t>State Excise Duties</t>
  </si>
  <si>
    <t>(vi)</t>
  </si>
  <si>
    <t>State’s Share of Union Taxes</t>
  </si>
  <si>
    <t>(vii)</t>
  </si>
  <si>
    <t>Other Taxes and Duties</t>
  </si>
  <si>
    <t>(b) Non –Tax Revenue</t>
  </si>
  <si>
    <t>(c) Grants –in-Aid and Contribution</t>
  </si>
  <si>
    <t xml:space="preserve">Capital Receipts </t>
  </si>
  <si>
    <t>(a) Recovery of Loans and Advances (Non debt Capital Receipts)</t>
  </si>
  <si>
    <t>(b) Other Receipts</t>
  </si>
  <si>
    <t>(c) Borrowings and Other Liabilities (Net)</t>
  </si>
  <si>
    <t>Total Receipts (1+2)</t>
  </si>
  <si>
    <t>Revenue Expenditure (a+b+c+d+e)</t>
  </si>
  <si>
    <t>(a) Expenditure on Revenue Account {(excluding (b), (c), (d) &amp; (e)}</t>
  </si>
  <si>
    <t>(b) Expenditure on Interest Payments</t>
  </si>
  <si>
    <t xml:space="preserve">(c) Expenditure on Salaries/Wages </t>
  </si>
  <si>
    <t>(d) Expenditure on Pension</t>
  </si>
  <si>
    <t>(e) Expenditure on Subsidy</t>
  </si>
  <si>
    <t>Capital Expenditure (a+b)</t>
  </si>
  <si>
    <t>(b) Expenditure on Salaries/Wages</t>
  </si>
  <si>
    <t>Sector Wise Expenditure</t>
  </si>
  <si>
    <t>(i)</t>
  </si>
  <si>
    <t>General Sector</t>
  </si>
  <si>
    <t>(a) Revenue</t>
  </si>
  <si>
    <t>(b) Capital</t>
  </si>
  <si>
    <t>Social Sector</t>
  </si>
  <si>
    <t xml:space="preserve">(a) Revenue </t>
  </si>
  <si>
    <t>Economic Sector</t>
  </si>
  <si>
    <t xml:space="preserve">(b) Capital </t>
  </si>
  <si>
    <t>Grants –in-aid-Contributions</t>
  </si>
  <si>
    <t>Total Expenditure (4+ 5)</t>
  </si>
  <si>
    <t>(UNAUDITED PROVISIONAL FIGURES)</t>
  </si>
  <si>
    <t>Months</t>
  </si>
  <si>
    <t>Monthly</t>
  </si>
  <si>
    <t>Progressive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</si>
  <si>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</si>
  <si>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</si>
  <si>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</si>
  <si>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</si>
  <si>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</si>
  <si>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</si>
  <si>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</si>
  <si>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</si>
  <si>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</si>
  <si>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</si>
  <si>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</si>
  <si>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Revenue Surplus (+)/Deficit (-) (1 - 4)</t>
  </si>
  <si>
    <t>Fiscal /Surplus(+)/Deficit (-)  [{ 1 + 2(a) +2(b)} ] -  [(7+8)]</t>
  </si>
  <si>
    <t>Primary Deficit (-)/Surplus (+) [{1 +2(a)+2(b)}]  –  [{4(a)+(c)+(d)+(e)}+ 5 + 8]</t>
  </si>
  <si>
    <t>Capital Expenditure</t>
  </si>
  <si>
    <t>Loans &amp; Advances</t>
  </si>
  <si>
    <t>Total</t>
  </si>
  <si>
    <t>Sl No</t>
  </si>
  <si>
    <t>Items</t>
  </si>
  <si>
    <t>Budget Estimates</t>
  </si>
  <si>
    <t>Net of Contingency Fund ( 8000)</t>
  </si>
  <si>
    <t>Increase / Decrease in Cash Balance</t>
  </si>
  <si>
    <t xml:space="preserve">                                                                                                        ( In Crores of Rupees)         </t>
  </si>
  <si>
    <t>OB</t>
  </si>
  <si>
    <t>CB</t>
  </si>
  <si>
    <t>NET</t>
  </si>
  <si>
    <t xml:space="preserve">STATE SHARE OF UNION TAXES </t>
  </si>
  <si>
    <t xml:space="preserve">                Head of Account</t>
  </si>
  <si>
    <t xml:space="preserve">            Progressive Amount</t>
  </si>
  <si>
    <t>0020-Corporation Tax</t>
  </si>
  <si>
    <t>0021-Taxes on Income other than corporation Tax</t>
  </si>
  <si>
    <t xml:space="preserve">0032-Taxes on Wealth </t>
  </si>
  <si>
    <t>0037-Customs</t>
  </si>
  <si>
    <t>0038-Union Excise Duties</t>
  </si>
  <si>
    <t>0044-Service Tax</t>
  </si>
  <si>
    <t xml:space="preserve">                                           TOTAL</t>
  </si>
  <si>
    <t xml:space="preserve"> </t>
  </si>
  <si>
    <r>
      <t xml:space="preserve">                                                             </t>
    </r>
    <r>
      <rPr>
        <b/>
        <u/>
        <sz val="12"/>
        <color theme="1"/>
        <rFont val="Times New Roman"/>
        <family val="1"/>
      </rPr>
      <t>MONTHLY TREND</t>
    </r>
  </si>
  <si>
    <t>Treasuries / Divisions  excluded from the Accounts due to Non receipt / Late receipt of accounts</t>
  </si>
  <si>
    <t>Month</t>
  </si>
  <si>
    <t>Public Works Div</t>
  </si>
  <si>
    <t>Forest Div</t>
  </si>
  <si>
    <t xml:space="preserve">April </t>
  </si>
  <si>
    <t xml:space="preserve">May </t>
  </si>
  <si>
    <t xml:space="preserve">June </t>
  </si>
  <si>
    <t xml:space="preserve">July </t>
  </si>
  <si>
    <t xml:space="preserve">August </t>
  </si>
  <si>
    <t>March(P)</t>
  </si>
  <si>
    <t>March (S)</t>
  </si>
  <si>
    <t>TOTAL</t>
  </si>
  <si>
    <t>( Format of Progressive figures)</t>
  </si>
  <si>
    <t>REVENUE RECEIPTS</t>
  </si>
  <si>
    <t>March (P)</t>
  </si>
  <si>
    <t>March(S)</t>
  </si>
  <si>
    <t>MONTHLY TREND</t>
  </si>
  <si>
    <t>CAPITAL RECEIPTS</t>
  </si>
  <si>
    <t>(In Crores of Rupees)</t>
  </si>
  <si>
    <r>
      <t xml:space="preserve">( </t>
    </r>
    <r>
      <rPr>
        <b/>
        <i/>
        <sz val="12"/>
        <color theme="1"/>
        <rFont val="Times New Roman"/>
        <family val="1"/>
      </rPr>
      <t>In Crores of Rupees)</t>
    </r>
  </si>
  <si>
    <t>( In Crores of Rupees)</t>
  </si>
  <si>
    <t xml:space="preserve"> (In Crores of Rupees)</t>
  </si>
  <si>
    <t>SGST /CGST/IGST</t>
  </si>
  <si>
    <t>NIL</t>
  </si>
  <si>
    <t>Treasuries*OAU</t>
  </si>
  <si>
    <t>* OAU - Other Accounts Rendering Units</t>
  </si>
  <si>
    <r>
      <t xml:space="preserve">                                                          (</t>
    </r>
    <r>
      <rPr>
        <b/>
        <i/>
        <sz val="12"/>
        <color theme="1"/>
        <rFont val="Times New Roman"/>
        <family val="1"/>
      </rPr>
      <t>In Crores of Rupees)</t>
    </r>
  </si>
  <si>
    <r>
      <t xml:space="preserve">                                                                                                            (</t>
    </r>
    <r>
      <rPr>
        <b/>
        <i/>
        <sz val="12"/>
        <color theme="1"/>
        <rFont val="Times New Roman"/>
        <family val="1"/>
      </rPr>
      <t>In Crores of Rupees)</t>
    </r>
  </si>
  <si>
    <r>
      <t xml:space="preserve">                                                                                                                             (</t>
    </r>
    <r>
      <rPr>
        <b/>
        <i/>
        <sz val="12"/>
        <color theme="1"/>
        <rFont val="Times New Roman"/>
        <family val="1"/>
      </rPr>
      <t>In Crores of Rupees)</t>
    </r>
  </si>
  <si>
    <t xml:space="preserve">                                     </t>
  </si>
  <si>
    <r>
      <t xml:space="preserve">                                                         </t>
    </r>
    <r>
      <rPr>
        <b/>
        <u/>
        <sz val="12"/>
        <color theme="1"/>
        <rFont val="Times New Roman"/>
        <family val="1"/>
      </rPr>
      <t>MONTHLY TREND</t>
    </r>
  </si>
  <si>
    <t>Treasuries &amp; OAU</t>
  </si>
  <si>
    <t>OTHERS</t>
  </si>
  <si>
    <t>0022-TAXES ON AG</t>
  </si>
  <si>
    <t>0028-TAXES ON INC  &amp; EXP</t>
  </si>
  <si>
    <t>0041- VEHICLES</t>
  </si>
  <si>
    <t>0043- DUTIES &amp; ELEC</t>
  </si>
  <si>
    <t>0045-COMM &amp; SERV</t>
  </si>
  <si>
    <t xml:space="preserve">Loans and Advances Disbursed </t>
  </si>
  <si>
    <r>
      <t xml:space="preserve">Net of Sector </t>
    </r>
    <r>
      <rPr>
        <b/>
        <sz val="12"/>
        <color theme="1"/>
        <rFont val="Calibri"/>
        <family val="2"/>
        <scheme val="minor"/>
      </rPr>
      <t>E</t>
    </r>
    <r>
      <rPr>
        <sz val="12"/>
        <color theme="1"/>
        <rFont val="Calibri"/>
        <family val="2"/>
        <scheme val="minor"/>
      </rPr>
      <t>- Public Debt</t>
    </r>
  </si>
  <si>
    <r>
      <t>6003</t>
    </r>
    <r>
      <rPr>
        <sz val="12"/>
        <color theme="1"/>
        <rFont val="Calibri"/>
        <family val="2"/>
        <scheme val="minor"/>
      </rPr>
      <t>- Internal Debt of State       Government and</t>
    </r>
  </si>
  <si>
    <r>
      <t xml:space="preserve">      6004</t>
    </r>
    <r>
      <rPr>
        <sz val="12"/>
        <color theme="1"/>
        <rFont val="Calibri"/>
        <family val="2"/>
        <scheme val="minor"/>
      </rPr>
      <t>-Loans and Advances from the Central Government)</t>
    </r>
  </si>
  <si>
    <r>
      <t xml:space="preserve">Net of Sector </t>
    </r>
    <r>
      <rPr>
        <b/>
        <sz val="12"/>
        <color theme="1"/>
        <rFont val="Calibri"/>
        <family val="2"/>
        <scheme val="minor"/>
      </rPr>
      <t>I</t>
    </r>
    <r>
      <rPr>
        <sz val="12"/>
        <color theme="1"/>
        <rFont val="Calibri"/>
        <family val="2"/>
        <scheme val="minor"/>
      </rPr>
      <t xml:space="preserve"> ( Small Savings , Provident Fund etc. )</t>
    </r>
  </si>
  <si>
    <r>
      <t xml:space="preserve">Net of  </t>
    </r>
    <r>
      <rPr>
        <b/>
        <sz val="12"/>
        <color theme="1"/>
        <rFont val="Calibri"/>
        <family val="2"/>
        <scheme val="minor"/>
      </rPr>
      <t xml:space="preserve">J </t>
    </r>
    <r>
      <rPr>
        <sz val="12"/>
        <color theme="1"/>
        <rFont val="Calibri"/>
        <family val="2"/>
        <scheme val="minor"/>
      </rPr>
      <t xml:space="preserve"> ( Reserve Funds)</t>
    </r>
  </si>
  <si>
    <r>
      <t xml:space="preserve">Net of  </t>
    </r>
    <r>
      <rPr>
        <b/>
        <sz val="12"/>
        <color theme="1"/>
        <rFont val="Calibri"/>
        <family val="2"/>
        <scheme val="minor"/>
      </rPr>
      <t xml:space="preserve">K </t>
    </r>
    <r>
      <rPr>
        <sz val="12"/>
        <color theme="1"/>
        <rFont val="Calibri"/>
        <family val="2"/>
        <scheme val="minor"/>
      </rPr>
      <t>( Deposits)</t>
    </r>
  </si>
  <si>
    <r>
      <t xml:space="preserve">Net of  </t>
    </r>
    <r>
      <rPr>
        <b/>
        <sz val="12"/>
        <color theme="1"/>
        <rFont val="Calibri"/>
        <family val="2"/>
        <scheme val="minor"/>
      </rPr>
      <t>L</t>
    </r>
    <r>
      <rPr>
        <sz val="12"/>
        <color theme="1"/>
        <rFont val="Calibri"/>
        <family val="2"/>
        <scheme val="minor"/>
      </rPr>
      <t xml:space="preserve"> ( Suspense)</t>
    </r>
  </si>
  <si>
    <r>
      <t xml:space="preserve">Net of  </t>
    </r>
    <r>
      <rPr>
        <b/>
        <sz val="12"/>
        <color theme="1"/>
        <rFont val="Calibri"/>
        <family val="2"/>
        <scheme val="minor"/>
      </rPr>
      <t>M</t>
    </r>
    <r>
      <rPr>
        <sz val="12"/>
        <color theme="1"/>
        <rFont val="Calibri"/>
        <family val="2"/>
        <scheme val="minor"/>
      </rPr>
      <t xml:space="preserve"> ( Remittances)</t>
    </r>
  </si>
  <si>
    <t>Revenue Receipts</t>
  </si>
  <si>
    <t xml:space="preserve">  </t>
  </si>
  <si>
    <t xml:space="preserve">                      Financing of Deficits</t>
  </si>
  <si>
    <t>2025-2026</t>
  </si>
  <si>
    <t>2025-26</t>
  </si>
  <si>
    <t>129564.55</t>
  </si>
  <si>
    <t>Sr Accounts Office /Book II</t>
  </si>
  <si>
    <t>Budget Estimates 2026-2027</t>
  </si>
  <si>
    <t>BUDGET 2026-27</t>
  </si>
  <si>
    <t>2026-2027</t>
  </si>
  <si>
    <t>2026-27</t>
  </si>
  <si>
    <t xml:space="preserve">    Progressive Amount</t>
  </si>
  <si>
    <t>Actuals to the end of June 2026</t>
  </si>
  <si>
    <t>ACCOUNTS AT A GLANCE (At the end of JULY 2026)</t>
  </si>
  <si>
    <t>Actuals upto JULY  2026</t>
  </si>
  <si>
    <t>Monthly Key indicator for the month of  JULY 2026</t>
  </si>
  <si>
    <t>30.49</t>
  </si>
  <si>
    <r>
      <t xml:space="preserve">                                           </t>
    </r>
    <r>
      <rPr>
        <sz val="12"/>
        <color theme="1"/>
        <rFont val="Calibri"/>
        <family val="2"/>
        <scheme val="minor"/>
      </rPr>
      <t xml:space="preserve">               </t>
    </r>
    <r>
      <rPr>
        <b/>
        <sz val="12"/>
        <color theme="1"/>
        <rFont val="Calibri"/>
        <family val="2"/>
        <scheme val="minor"/>
      </rPr>
      <t xml:space="preserve">                     JULY  2026</t>
    </r>
  </si>
  <si>
    <t xml:space="preserve"> JULY 2026</t>
  </si>
  <si>
    <t>JULY 2026</t>
  </si>
  <si>
    <t>REVENUE EXPENDITURE JULY 2026</t>
  </si>
  <si>
    <t>CAPITAL EXPENDITURE(Inclusive of F-Loans &amp; Advances) – JULY  2026</t>
  </si>
  <si>
    <r>
      <t xml:space="preserve">‘ </t>
    </r>
    <r>
      <rPr>
        <b/>
        <sz val="11"/>
        <color theme="1"/>
        <rFont val="Times New Roman"/>
        <family val="1"/>
      </rPr>
      <t>F’– Recovery of Loans &amp; Advances JULY 2026</t>
    </r>
    <r>
      <rPr>
        <b/>
        <sz val="12"/>
        <color theme="1"/>
        <rFont val="Times New Roman"/>
        <family val="1"/>
      </rPr>
      <t xml:space="preserve">                                                                    </t>
    </r>
    <r>
      <rPr>
        <b/>
        <i/>
        <sz val="12"/>
        <color theme="1"/>
        <rFont val="Times New Roman"/>
        <family val="1"/>
      </rPr>
      <t xml:space="preserve">                                                                                                                         </t>
    </r>
  </si>
  <si>
    <t>TOTAL EXPENDITURE –  JULY 2026</t>
  </si>
  <si>
    <t xml:space="preserve">   Actuals to the end of  
 JULY  2026</t>
  </si>
  <si>
    <r>
      <t>(a)</t>
    </r>
    <r>
      <rPr>
        <b/>
        <sz val="14"/>
        <color theme="1"/>
        <rFont val="Garamond"/>
        <family val="1"/>
      </rPr>
      <t xml:space="preserve"> </t>
    </r>
    <r>
      <rPr>
        <sz val="14"/>
        <color theme="1"/>
        <rFont val="Garamond"/>
        <family val="1"/>
      </rPr>
      <t>Expenditure on Capital Account {(excluding (b)}</t>
    </r>
  </si>
  <si>
    <r>
      <t xml:space="preserve">                                                           (</t>
    </r>
    <r>
      <rPr>
        <b/>
        <i/>
        <sz val="14"/>
        <color theme="1"/>
        <rFont val="Times New Roman"/>
        <family val="1"/>
      </rPr>
      <t>In Crores of Rupees)</t>
    </r>
    <r>
      <rPr>
        <b/>
        <sz val="14"/>
        <color theme="1"/>
        <rFont val="Times New Roman"/>
        <family val="1"/>
      </rPr>
      <t xml:space="preserve">                                                                                                                    </t>
    </r>
  </si>
  <si>
    <r>
      <t xml:space="preserve">  </t>
    </r>
    <r>
      <rPr>
        <b/>
        <u/>
        <sz val="11"/>
        <color theme="1"/>
        <rFont val="Calibri"/>
        <family val="2"/>
        <scheme val="minor"/>
      </rPr>
      <t>Cash Balance</t>
    </r>
  </si>
  <si>
    <r>
      <t xml:space="preserve">     </t>
    </r>
    <r>
      <rPr>
        <b/>
        <sz val="11"/>
        <color theme="1"/>
        <rFont val="Calibri"/>
        <family val="2"/>
        <scheme val="minor"/>
      </rPr>
      <t xml:space="preserve">                                                  </t>
    </r>
  </si>
  <si>
    <r>
      <t>Expenditure on Capital Account includes Capital Expenditure and of Loans and Advances   disbursed as shown below</t>
    </r>
    <r>
      <rPr>
        <b/>
        <sz val="12"/>
        <color theme="1"/>
        <rFont val="Calibri"/>
        <family val="2"/>
        <scheme val="minor"/>
      </rPr>
      <t>:                                                                                                 ( In Crores of Rupees)</t>
    </r>
  </si>
  <si>
    <t>0042- GOODS AND PASSENGER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</si>
</sst>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 * #,##0.00_ ;_ * \-#,##0.00_ ;_ * &quot;-&quot;??_ ;_ @_ "/>
    <numFmt numFmtId="164" formatCode="mm/yyyy"/>
  </numFmts>
  <fonts count="40" x14ac:knownFonts="1">
    <font>
      <sz val="11"/>
      <color theme="1"/>
      <name val="Calibri"/>
      <family val="2"/>
      <scheme val="minor"/>
    </font>
    <font>
      <b/>
      <sz val="12"/>
      <color theme="1"/>
      <name val="Garamond"/>
      <family val="1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u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Arial"/>
      <family val="2"/>
    </font>
    <font>
      <b/>
      <sz val="12"/>
      <color theme="1"/>
      <name val="Times New Roman"/>
      <family val="1"/>
    </font>
    <font>
      <b/>
      <i/>
      <sz val="12"/>
      <color theme="1"/>
      <name val="Times New Roman"/>
      <family val="1"/>
    </font>
    <font>
      <b/>
      <sz val="11"/>
      <color theme="1"/>
      <name val="Times New Roman"/>
      <family val="1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u/>
      <sz val="12"/>
      <color rgb="FF000000"/>
      <name val="Times New Roman"/>
      <family val="1"/>
    </font>
    <font>
      <b/>
      <u/>
      <sz val="11"/>
      <color theme="1"/>
      <name val="Times New Roman"/>
      <family val="1"/>
    </font>
    <font>
      <b/>
      <u/>
      <sz val="11"/>
      <color rgb="FF000000"/>
      <name val="Times New Roman"/>
      <family val="1"/>
    </font>
    <font>
      <b/>
      <u/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4"/>
      <color rgb="FF000000"/>
      <name val="Garamond"/>
      <family val="1"/>
    </font>
    <font>
      <sz val="14"/>
      <color theme="1"/>
      <name val="Calibri"/>
      <family val="2"/>
      <scheme val="minor"/>
    </font>
    <font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Garamond"/>
      <family val="1"/>
    </font>
    <font>
      <sz val="14"/>
      <color rgb="FF000000"/>
      <name val="Calibri"/>
      <family val="2"/>
      <scheme val="minor"/>
    </font>
    <font>
      <sz val="14"/>
      <color rgb="FF000000"/>
      <name val="Garamond"/>
      <family val="1"/>
    </font>
    <font>
      <sz val="14"/>
      <color theme="1"/>
      <name val="Garamond"/>
      <family val="1"/>
    </font>
    <font>
      <sz val="14"/>
      <color theme="1"/>
      <name val="Times New Roman"/>
      <family val="1"/>
    </font>
    <font>
      <b/>
      <sz val="14"/>
      <name val="Garamond"/>
      <family val="1"/>
    </font>
    <font>
      <b/>
      <sz val="14"/>
      <color rgb="FFFF0000"/>
      <name val="Garamond"/>
      <family val="1"/>
    </font>
    <font>
      <sz val="14"/>
      <color theme="1"/>
      <name val="Calibri"/>
      <family val="2"/>
    </font>
    <font>
      <b/>
      <u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  <font>
      <b/>
      <u/>
      <sz val="14"/>
      <color theme="1"/>
      <name val="Times New Roman"/>
      <family val="1"/>
    </font>
    <font>
      <b/>
      <i/>
      <sz val="14"/>
      <color theme="1"/>
      <name val="Times New Roman"/>
      <family val="1"/>
    </font>
    <font>
      <b/>
      <sz val="13"/>
      <color theme="1"/>
      <name val="Garamond"/>
      <family val="1"/>
    </font>
    <font>
      <u/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E6E6E6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9" fillId="0" borderId="0" applyFont="0" applyFill="0" applyBorder="0" applyAlignment="0" applyProtection="0"/>
  </cellStyleXfs>
  <cellXfs count="280">
    <xf numFmtId="0" fontId="0" fillId="0" borderId="0" xfId="0"/>
    <xf numFmtId="0" fontId="0" fillId="0" borderId="4" xfId="0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7" fillId="0" borderId="0" xfId="0" applyFont="1"/>
    <xf numFmtId="0" fontId="2" fillId="0" borderId="3" xfId="0" applyFont="1" applyBorder="1" applyAlignment="1">
      <alignment horizontal="center" wrapText="1"/>
    </xf>
    <xf numFmtId="0" fontId="0" fillId="0" borderId="4" xfId="0" applyBorder="1" applyAlignment="1">
      <alignment horizontal="center" wrapText="1"/>
    </xf>
    <xf numFmtId="0" fontId="2" fillId="2" borderId="1" xfId="0" applyFont="1" applyFill="1" applyBorder="1" applyAlignment="1">
      <alignment horizontal="center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0" fillId="0" borderId="4" xfId="0" applyBorder="1" applyAlignment="1">
      <alignment horizontal="right" vertical="top" wrapText="1"/>
    </xf>
    <xf numFmtId="0" fontId="0" fillId="0" borderId="0" xfId="0" applyAlignment="1">
      <alignment wrapText="1"/>
    </xf>
    <xf numFmtId="0" fontId="9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0" fillId="0" borderId="0" xfId="0" applyBorder="1" applyAlignment="1">
      <alignment horizontal="center" vertical="top" wrapText="1"/>
    </xf>
    <xf numFmtId="0" fontId="7" fillId="0" borderId="0" xfId="0" applyFont="1" applyAlignment="1"/>
    <xf numFmtId="0" fontId="2" fillId="2" borderId="5" xfId="0" applyFont="1" applyFill="1" applyBorder="1" applyAlignment="1">
      <alignment horizontal="center" vertical="top" wrapText="1"/>
    </xf>
    <xf numFmtId="0" fontId="2" fillId="2" borderId="6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0" fontId="2" fillId="0" borderId="9" xfId="0" applyFont="1" applyBorder="1" applyAlignment="1">
      <alignment horizontal="center" wrapText="1"/>
    </xf>
    <xf numFmtId="0" fontId="0" fillId="0" borderId="9" xfId="0" applyBorder="1"/>
    <xf numFmtId="2" fontId="0" fillId="0" borderId="4" xfId="0" applyNumberFormat="1" applyBorder="1" applyAlignment="1">
      <alignment horizontal="center" vertical="top" wrapText="1"/>
    </xf>
    <xf numFmtId="0" fontId="0" fillId="0" borderId="0" xfId="0" applyBorder="1"/>
    <xf numFmtId="2" fontId="0" fillId="0" borderId="0" xfId="0" applyNumberFormat="1"/>
    <xf numFmtId="0" fontId="2" fillId="0" borderId="0" xfId="0" applyFont="1" applyBorder="1" applyAlignment="1">
      <alignment horizontal="center" vertical="top" wrapText="1"/>
    </xf>
    <xf numFmtId="2" fontId="0" fillId="0" borderId="4" xfId="0" applyNumberFormat="1" applyBorder="1" applyAlignment="1">
      <alignment horizontal="right" vertical="top" wrapText="1"/>
    </xf>
    <xf numFmtId="2" fontId="0" fillId="0" borderId="9" xfId="0" applyNumberFormat="1" applyFill="1" applyBorder="1" applyAlignment="1">
      <alignment horizontal="center" vertical="top" wrapText="1"/>
    </xf>
    <xf numFmtId="0" fontId="2" fillId="2" borderId="15" xfId="0" applyFont="1" applyFill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0" fillId="0" borderId="16" xfId="0" applyBorder="1" applyAlignment="1">
      <alignment horizontal="center" wrapText="1"/>
    </xf>
    <xf numFmtId="2" fontId="0" fillId="0" borderId="9" xfId="0" applyNumberFormat="1" applyBorder="1" applyAlignment="1">
      <alignment horizontal="right" wrapText="1"/>
    </xf>
    <xf numFmtId="2" fontId="0" fillId="0" borderId="9" xfId="0" applyNumberFormat="1" applyBorder="1" applyAlignment="1">
      <alignment horizontal="right" vertical="top" wrapText="1"/>
    </xf>
    <xf numFmtId="0" fontId="2" fillId="0" borderId="9" xfId="0" applyFont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0" fontId="2" fillId="2" borderId="9" xfId="0" applyFon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2" fillId="2" borderId="2" xfId="0" applyFont="1" applyFill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2" fontId="0" fillId="0" borderId="6" xfId="0" applyNumberFormat="1" applyBorder="1" applyAlignment="1">
      <alignment horizontal="center" vertical="top" wrapText="1"/>
    </xf>
    <xf numFmtId="0" fontId="0" fillId="0" borderId="1" xfId="0" applyBorder="1" applyAlignment="1">
      <alignment horizont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 vertical="top" wrapText="1"/>
    </xf>
    <xf numFmtId="49" fontId="0" fillId="0" borderId="0" xfId="0" applyNumberFormat="1"/>
    <xf numFmtId="2" fontId="0" fillId="0" borderId="4" xfId="0" applyNumberFormat="1" applyFill="1" applyBorder="1" applyAlignment="1">
      <alignment horizontal="right" vertical="top" wrapText="1"/>
    </xf>
    <xf numFmtId="0" fontId="0" fillId="0" borderId="4" xfId="0" applyFill="1" applyBorder="1" applyAlignment="1">
      <alignment horizontal="center" vertical="top" wrapText="1"/>
    </xf>
    <xf numFmtId="2" fontId="0" fillId="0" borderId="4" xfId="0" applyNumberFormat="1" applyFill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right" vertical="top" wrapText="1"/>
    </xf>
    <xf numFmtId="49" fontId="0" fillId="0" borderId="4" xfId="0" applyNumberFormat="1" applyBorder="1" applyAlignment="1">
      <alignment horizontal="right" vertical="top" wrapText="1"/>
    </xf>
    <xf numFmtId="2" fontId="0" fillId="3" borderId="4" xfId="0" applyNumberFormat="1" applyFill="1" applyBorder="1" applyAlignment="1">
      <alignment horizontal="center" vertical="top" wrapText="1"/>
    </xf>
    <xf numFmtId="2" fontId="0" fillId="0" borderId="1" xfId="0" applyNumberFormat="1" applyFill="1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11" fillId="0" borderId="0" xfId="0" applyNumberFormat="1" applyFont="1" applyBorder="1" applyAlignment="1">
      <alignment horizontal="right" wrapText="1"/>
    </xf>
    <xf numFmtId="2" fontId="10" fillId="0" borderId="0" xfId="0" applyNumberFormat="1" applyFont="1" applyBorder="1" applyAlignment="1">
      <alignment wrapText="1"/>
    </xf>
    <xf numFmtId="0" fontId="0" fillId="2" borderId="9" xfId="0" applyFill="1" applyBorder="1" applyAlignment="1">
      <alignment horizontal="center" vertical="top" wrapText="1"/>
    </xf>
    <xf numFmtId="0" fontId="11" fillId="0" borderId="9" xfId="0" applyFont="1" applyBorder="1" applyAlignment="1">
      <alignment horizontal="left" vertical="top" wrapText="1"/>
    </xf>
    <xf numFmtId="0" fontId="10" fillId="0" borderId="9" xfId="0" applyFont="1" applyBorder="1" applyAlignment="1">
      <alignment horizontal="left" vertical="top" wrapText="1"/>
    </xf>
    <xf numFmtId="0" fontId="11" fillId="0" borderId="9" xfId="0" applyFont="1" applyBorder="1" applyAlignment="1">
      <alignment horizontal="center" vertical="top" wrapText="1"/>
    </xf>
    <xf numFmtId="2" fontId="11" fillId="0" borderId="9" xfId="0" applyNumberFormat="1" applyFont="1" applyBorder="1" applyAlignment="1">
      <alignment horizontal="right" wrapText="1"/>
    </xf>
    <xf numFmtId="0" fontId="17" fillId="0" borderId="9" xfId="0" applyFont="1" applyBorder="1" applyAlignment="1">
      <alignment horizontal="right" wrapText="1"/>
    </xf>
    <xf numFmtId="2" fontId="17" fillId="0" borderId="9" xfId="0" applyNumberFormat="1" applyFont="1" applyBorder="1" applyAlignment="1">
      <alignment horizontal="right" wrapText="1"/>
    </xf>
    <xf numFmtId="0" fontId="18" fillId="0" borderId="9" xfId="0" applyFont="1" applyBorder="1" applyAlignment="1">
      <alignment horizontal="right" wrapText="1"/>
    </xf>
    <xf numFmtId="2" fontId="6" fillId="0" borderId="0" xfId="0" applyNumberFormat="1" applyFont="1" applyBorder="1" applyAlignment="1">
      <alignment horizontal="right" wrapText="1"/>
    </xf>
    <xf numFmtId="2" fontId="11" fillId="0" borderId="0" xfId="0" applyNumberFormat="1" applyFont="1" applyFill="1" applyBorder="1" applyAlignment="1">
      <alignment horizontal="right" wrapText="1"/>
    </xf>
    <xf numFmtId="0" fontId="0" fillId="0" borderId="21" xfId="0" applyBorder="1" applyAlignment="1">
      <alignment horizontal="center" vertical="top" wrapText="1"/>
    </xf>
    <xf numFmtId="0" fontId="7" fillId="0" borderId="21" xfId="0" applyFont="1" applyBorder="1" applyAlignment="1">
      <alignment horizontal="center" vertical="top" wrapText="1"/>
    </xf>
    <xf numFmtId="2" fontId="18" fillId="0" borderId="21" xfId="0" applyNumberFormat="1" applyFont="1" applyBorder="1" applyAlignment="1">
      <alignment horizontal="right" wrapText="1"/>
    </xf>
    <xf numFmtId="0" fontId="0" fillId="0" borderId="0" xfId="0" applyFont="1"/>
    <xf numFmtId="2" fontId="11" fillId="0" borderId="9" xfId="0" applyNumberFormat="1" applyFont="1" applyFill="1" applyBorder="1" applyAlignment="1">
      <alignment horizontal="right" wrapText="1"/>
    </xf>
    <xf numFmtId="2" fontId="0" fillId="0" borderId="0" xfId="0" applyNumberFormat="1"/>
    <xf numFmtId="49" fontId="0" fillId="0" borderId="0" xfId="0" applyNumberFormat="1"/>
    <xf numFmtId="0" fontId="0" fillId="0" borderId="0" xfId="0"/>
    <xf numFmtId="2" fontId="0" fillId="0" borderId="9" xfId="0" applyNumberFormat="1" applyFill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2" fontId="0" fillId="0" borderId="9" xfId="0" applyNumberFormat="1" applyFill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 wrapText="1"/>
    </xf>
    <xf numFmtId="2" fontId="10" fillId="0" borderId="9" xfId="0" applyNumberFormat="1" applyFont="1" applyFill="1" applyBorder="1" applyAlignment="1">
      <alignment wrapText="1"/>
    </xf>
    <xf numFmtId="2" fontId="0" fillId="0" borderId="9" xfId="0" applyNumberFormat="1" applyBorder="1" applyAlignment="1">
      <alignment horizontal="center" vertical="top" wrapText="1"/>
    </xf>
    <xf numFmtId="2" fontId="6" fillId="0" borderId="21" xfId="0" applyNumberFormat="1" applyFont="1" applyFill="1" applyBorder="1" applyAlignment="1">
      <alignment horizontal="right" wrapText="1"/>
    </xf>
    <xf numFmtId="2" fontId="0" fillId="0" borderId="9" xfId="0" applyNumberFormat="1" applyBorder="1" applyAlignment="1">
      <alignment horizontal="center" vertical="top" wrapText="1"/>
    </xf>
    <xf numFmtId="0" fontId="0" fillId="0" borderId="1" xfId="0" applyFont="1" applyBorder="1" applyAlignment="1">
      <alignment horizontal="center" vertical="top" wrapText="1"/>
    </xf>
    <xf numFmtId="0" fontId="0" fillId="0" borderId="19" xfId="0" applyFont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 wrapText="1"/>
    </xf>
    <xf numFmtId="0" fontId="22" fillId="0" borderId="0" xfId="0" applyFont="1"/>
    <xf numFmtId="0" fontId="23" fillId="0" borderId="0" xfId="0" applyFont="1"/>
    <xf numFmtId="2" fontId="23" fillId="0" borderId="0" xfId="0" applyNumberFormat="1" applyFont="1"/>
    <xf numFmtId="0" fontId="21" fillId="0" borderId="9" xfId="0" applyFont="1" applyBorder="1" applyAlignment="1">
      <alignment horizontal="center"/>
    </xf>
    <xf numFmtId="0" fontId="22" fillId="0" borderId="9" xfId="0" applyFont="1" applyFill="1" applyBorder="1"/>
    <xf numFmtId="0" fontId="22" fillId="0" borderId="9" xfId="0" applyFont="1" applyFill="1" applyBorder="1" applyAlignment="1">
      <alignment horizontal="left"/>
    </xf>
    <xf numFmtId="0" fontId="25" fillId="0" borderId="9" xfId="0" applyFont="1" applyBorder="1" applyAlignment="1">
      <alignment horizontal="center" vertical="center" wrapText="1"/>
    </xf>
    <xf numFmtId="0" fontId="25" fillId="0" borderId="9" xfId="0" applyFont="1" applyFill="1" applyBorder="1" applyAlignment="1">
      <alignment horizontal="left" vertical="center" wrapText="1"/>
    </xf>
    <xf numFmtId="0" fontId="25" fillId="0" borderId="9" xfId="0" applyFont="1" applyBorder="1" applyAlignment="1">
      <alignment vertical="center" wrapText="1"/>
    </xf>
    <xf numFmtId="0" fontId="25" fillId="0" borderId="9" xfId="0" applyFont="1" applyFill="1" applyBorder="1" applyAlignment="1">
      <alignment vertical="center" wrapText="1"/>
    </xf>
    <xf numFmtId="0" fontId="25" fillId="0" borderId="9" xfId="0" applyFont="1" applyFill="1" applyBorder="1" applyAlignment="1">
      <alignment vertical="top" wrapText="1"/>
    </xf>
    <xf numFmtId="0" fontId="25" fillId="0" borderId="9" xfId="0" applyFont="1" applyBorder="1" applyAlignment="1">
      <alignment vertical="top" wrapText="1"/>
    </xf>
    <xf numFmtId="2" fontId="24" fillId="0" borderId="9" xfId="0" applyNumberFormat="1" applyFont="1" applyFill="1" applyBorder="1"/>
    <xf numFmtId="2" fontId="24" fillId="0" borderId="9" xfId="0" applyNumberFormat="1" applyFont="1" applyFill="1" applyBorder="1" applyAlignment="1">
      <alignment horizontal="left"/>
    </xf>
    <xf numFmtId="2" fontId="26" fillId="3" borderId="9" xfId="0" applyNumberFormat="1" applyFont="1" applyFill="1" applyBorder="1" applyAlignment="1">
      <alignment horizontal="right"/>
    </xf>
    <xf numFmtId="2" fontId="22" fillId="0" borderId="9" xfId="0" applyNumberFormat="1" applyFont="1" applyBorder="1" applyAlignment="1">
      <alignment horizontal="right"/>
    </xf>
    <xf numFmtId="0" fontId="22" fillId="0" borderId="0" xfId="0" applyFont="1" applyAlignment="1">
      <alignment wrapText="1"/>
    </xf>
    <xf numFmtId="2" fontId="25" fillId="0" borderId="9" xfId="0" applyNumberFormat="1" applyFont="1" applyBorder="1" applyAlignment="1">
      <alignment wrapText="1"/>
    </xf>
    <xf numFmtId="2" fontId="25" fillId="0" borderId="9" xfId="0" applyNumberFormat="1" applyFont="1" applyFill="1" applyBorder="1" applyAlignment="1">
      <alignment wrapText="1"/>
    </xf>
    <xf numFmtId="2" fontId="25" fillId="0" borderId="9" xfId="0" applyNumberFormat="1" applyFont="1" applyFill="1" applyBorder="1" applyAlignment="1">
      <alignment horizontal="left" wrapText="1"/>
    </xf>
    <xf numFmtId="0" fontId="27" fillId="0" borderId="9" xfId="0" applyFont="1" applyBorder="1"/>
    <xf numFmtId="2" fontId="28" fillId="0" borderId="9" xfId="0" applyNumberFormat="1" applyFont="1" applyBorder="1" applyAlignment="1">
      <alignment wrapText="1"/>
    </xf>
    <xf numFmtId="2" fontId="22" fillId="0" borderId="9" xfId="0" applyNumberFormat="1" applyFont="1" applyFill="1" applyBorder="1"/>
    <xf numFmtId="2" fontId="22" fillId="0" borderId="9" xfId="0" applyNumberFormat="1" applyFont="1" applyFill="1" applyBorder="1" applyAlignment="1">
      <alignment horizontal="left"/>
    </xf>
    <xf numFmtId="0" fontId="28" fillId="0" borderId="9" xfId="0" applyFont="1" applyBorder="1" applyAlignment="1">
      <alignment vertical="top" wrapText="1"/>
    </xf>
    <xf numFmtId="2" fontId="22" fillId="0" borderId="9" xfId="0" applyNumberFormat="1" applyFont="1" applyFill="1" applyBorder="1" applyAlignment="1">
      <alignment wrapText="1"/>
    </xf>
    <xf numFmtId="2" fontId="22" fillId="0" borderId="9" xfId="0" applyNumberFormat="1" applyFont="1" applyFill="1" applyBorder="1" applyAlignment="1">
      <alignment horizontal="left" wrapText="1"/>
    </xf>
    <xf numFmtId="49" fontId="22" fillId="0" borderId="0" xfId="0" applyNumberFormat="1" applyFont="1"/>
    <xf numFmtId="2" fontId="22" fillId="0" borderId="0" xfId="0" applyNumberFormat="1" applyFont="1"/>
    <xf numFmtId="0" fontId="28" fillId="0" borderId="9" xfId="0" applyFont="1" applyFill="1" applyBorder="1" applyAlignment="1">
      <alignment vertical="top" wrapText="1"/>
    </xf>
    <xf numFmtId="2" fontId="29" fillId="0" borderId="9" xfId="0" applyNumberFormat="1" applyFont="1" applyFill="1" applyBorder="1" applyAlignment="1">
      <alignment vertical="top" wrapText="1"/>
    </xf>
    <xf numFmtId="2" fontId="29" fillId="0" borderId="9" xfId="0" applyNumberFormat="1" applyFont="1" applyFill="1" applyBorder="1" applyAlignment="1">
      <alignment horizontal="left" vertical="top" wrapText="1"/>
    </xf>
    <xf numFmtId="2" fontId="28" fillId="0" borderId="9" xfId="0" applyNumberFormat="1" applyFont="1" applyFill="1" applyBorder="1" applyAlignment="1">
      <alignment wrapText="1"/>
    </xf>
    <xf numFmtId="2" fontId="28" fillId="0" borderId="9" xfId="0" applyNumberFormat="1" applyFont="1" applyFill="1" applyBorder="1" applyAlignment="1">
      <alignment horizontal="left" wrapText="1"/>
    </xf>
    <xf numFmtId="2" fontId="25" fillId="3" borderId="9" xfId="0" applyNumberFormat="1" applyFont="1" applyFill="1" applyBorder="1" applyAlignment="1">
      <alignment wrapText="1"/>
    </xf>
    <xf numFmtId="2" fontId="22" fillId="3" borderId="9" xfId="0" applyNumberFormat="1" applyFont="1" applyFill="1" applyBorder="1" applyAlignment="1">
      <alignment wrapText="1"/>
    </xf>
    <xf numFmtId="2" fontId="28" fillId="3" borderId="9" xfId="0" applyNumberFormat="1" applyFont="1" applyFill="1" applyBorder="1" applyAlignment="1">
      <alignment wrapText="1"/>
    </xf>
    <xf numFmtId="2" fontId="30" fillId="0" borderId="9" xfId="0" applyNumberFormat="1" applyFont="1" applyBorder="1" applyAlignment="1">
      <alignment wrapText="1"/>
    </xf>
    <xf numFmtId="2" fontId="30" fillId="0" borderId="9" xfId="0" applyNumberFormat="1" applyFont="1" applyFill="1" applyBorder="1" applyAlignment="1">
      <alignment horizontal="left" wrapText="1"/>
    </xf>
    <xf numFmtId="2" fontId="25" fillId="0" borderId="9" xfId="0" applyNumberFormat="1" applyFont="1" applyBorder="1" applyAlignment="1">
      <alignment horizontal="left" wrapText="1"/>
    </xf>
    <xf numFmtId="2" fontId="28" fillId="0" borderId="9" xfId="0" applyNumberFormat="1" applyFont="1" applyFill="1" applyBorder="1"/>
    <xf numFmtId="2" fontId="28" fillId="0" borderId="9" xfId="0" applyNumberFormat="1" applyFont="1" applyFill="1" applyBorder="1" applyAlignment="1">
      <alignment horizontal="left"/>
    </xf>
    <xf numFmtId="0" fontId="25" fillId="0" borderId="20" xfId="0" applyFont="1" applyBorder="1" applyAlignment="1">
      <alignment vertical="top" wrapText="1"/>
    </xf>
    <xf numFmtId="2" fontId="25" fillId="0" borderId="9" xfId="0" applyNumberFormat="1" applyFont="1" applyBorder="1" applyAlignment="1">
      <alignment vertical="top" wrapText="1"/>
    </xf>
    <xf numFmtId="2" fontId="25" fillId="0" borderId="9" xfId="0" applyNumberFormat="1" applyFont="1" applyFill="1" applyBorder="1" applyAlignment="1">
      <alignment horizontal="right" vertical="top" wrapText="1"/>
    </xf>
    <xf numFmtId="2" fontId="25" fillId="0" borderId="9" xfId="0" applyNumberFormat="1" applyFont="1" applyFill="1" applyBorder="1" applyAlignment="1">
      <alignment horizontal="left" vertical="top" wrapText="1"/>
    </xf>
    <xf numFmtId="2" fontId="22" fillId="0" borderId="9" xfId="0" applyNumberFormat="1" applyFont="1" applyBorder="1" applyAlignment="1">
      <alignment horizontal="right" vertical="top"/>
    </xf>
    <xf numFmtId="0" fontId="22" fillId="0" borderId="0" xfId="0" applyFont="1" applyAlignment="1">
      <alignment vertical="top" wrapText="1"/>
    </xf>
    <xf numFmtId="2" fontId="23" fillId="0" borderId="0" xfId="0" applyNumberFormat="1" applyFont="1" applyAlignment="1">
      <alignment vertical="top"/>
    </xf>
    <xf numFmtId="0" fontId="22" fillId="0" borderId="0" xfId="0" applyFont="1" applyAlignment="1">
      <alignment vertical="top"/>
    </xf>
    <xf numFmtId="0" fontId="22" fillId="0" borderId="0" xfId="0" applyFont="1" applyBorder="1" applyAlignment="1">
      <alignment wrapText="1"/>
    </xf>
    <xf numFmtId="2" fontId="31" fillId="0" borderId="0" xfId="0" applyNumberFormat="1" applyFont="1" applyBorder="1" applyAlignment="1">
      <alignment horizontal="right" vertical="top"/>
    </xf>
    <xf numFmtId="0" fontId="22" fillId="0" borderId="0" xfId="0" applyFont="1" applyBorder="1" applyAlignment="1">
      <alignment horizontal="right"/>
    </xf>
    <xf numFmtId="0" fontId="29" fillId="0" borderId="0" xfId="0" applyFont="1" applyFill="1" applyBorder="1" applyAlignment="1">
      <alignment horizontal="left" vertical="top"/>
    </xf>
    <xf numFmtId="0" fontId="22" fillId="0" borderId="0" xfId="0" applyFont="1" applyBorder="1"/>
    <xf numFmtId="2" fontId="22" fillId="0" borderId="0" xfId="0" applyNumberFormat="1" applyFont="1" applyFill="1"/>
    <xf numFmtId="2" fontId="22" fillId="0" borderId="0" xfId="0" applyNumberFormat="1" applyFont="1" applyFill="1" applyAlignment="1">
      <alignment horizontal="left"/>
    </xf>
    <xf numFmtId="0" fontId="22" fillId="0" borderId="0" xfId="0" applyFont="1" applyAlignment="1">
      <alignment horizontal="right"/>
    </xf>
    <xf numFmtId="0" fontId="32" fillId="0" borderId="0" xfId="0" applyFont="1" applyAlignment="1">
      <alignment horizontal="left"/>
    </xf>
    <xf numFmtId="164" fontId="33" fillId="0" borderId="0" xfId="0" applyNumberFormat="1" applyFont="1"/>
    <xf numFmtId="0" fontId="22" fillId="0" borderId="0" xfId="0" applyFont="1" applyFill="1"/>
    <xf numFmtId="0" fontId="22" fillId="0" borderId="0" xfId="0" applyFont="1" applyFill="1" applyAlignment="1">
      <alignment horizontal="left"/>
    </xf>
    <xf numFmtId="0" fontId="24" fillId="0" borderId="0" xfId="0" applyFont="1" applyAlignment="1">
      <alignment horizontal="center"/>
    </xf>
    <xf numFmtId="0" fontId="24" fillId="0" borderId="9" xfId="0" applyFont="1" applyBorder="1" applyAlignment="1">
      <alignment horizontal="left"/>
    </xf>
    <xf numFmtId="0" fontId="24" fillId="0" borderId="0" xfId="0" applyFont="1" applyBorder="1" applyAlignment="1">
      <alignment horizontal="left"/>
    </xf>
    <xf numFmtId="0" fontId="24" fillId="0" borderId="9" xfId="0" applyFont="1" applyFill="1" applyBorder="1" applyAlignment="1">
      <alignment horizontal="left" vertical="top" wrapText="1"/>
    </xf>
    <xf numFmtId="0" fontId="24" fillId="0" borderId="0" xfId="0" applyFont="1" applyFill="1" applyBorder="1" applyAlignment="1">
      <alignment horizontal="left" vertical="top" wrapText="1"/>
    </xf>
    <xf numFmtId="2" fontId="22" fillId="3" borderId="0" xfId="0" applyNumberFormat="1" applyFont="1" applyFill="1" applyBorder="1"/>
    <xf numFmtId="0" fontId="22" fillId="0" borderId="0" xfId="0" applyFont="1" applyFill="1" applyBorder="1"/>
    <xf numFmtId="0" fontId="24" fillId="0" borderId="0" xfId="0" applyFont="1" applyFill="1" applyAlignment="1">
      <alignment horizontal="center"/>
    </xf>
    <xf numFmtId="0" fontId="24" fillId="0" borderId="0" xfId="0" applyFont="1" applyFill="1" applyAlignment="1">
      <alignment horizontal="left"/>
    </xf>
    <xf numFmtId="2" fontId="24" fillId="3" borderId="0" xfId="0" applyNumberFormat="1" applyFont="1" applyFill="1" applyBorder="1" applyAlignment="1">
      <alignment horizontal="center" vertical="top" wrapText="1"/>
    </xf>
    <xf numFmtId="0" fontId="35" fillId="0" borderId="0" xfId="0" applyFont="1" applyAlignment="1">
      <alignment horizontal="center"/>
    </xf>
    <xf numFmtId="0" fontId="34" fillId="0" borderId="0" xfId="0" applyFont="1"/>
    <xf numFmtId="0" fontId="34" fillId="0" borderId="9" xfId="0" applyFont="1" applyFill="1" applyBorder="1" applyAlignment="1">
      <alignment vertical="center" wrapText="1"/>
    </xf>
    <xf numFmtId="0" fontId="34" fillId="0" borderId="9" xfId="0" applyFont="1" applyFill="1" applyBorder="1" applyAlignment="1">
      <alignment horizontal="left" vertical="center" wrapText="1"/>
    </xf>
    <xf numFmtId="2" fontId="22" fillId="0" borderId="9" xfId="0" applyNumberFormat="1" applyFont="1" applyFill="1" applyBorder="1" applyAlignment="1">
      <alignment vertical="top"/>
    </xf>
    <xf numFmtId="2" fontId="22" fillId="0" borderId="0" xfId="0" applyNumberFormat="1" applyFont="1" applyFill="1" applyBorder="1"/>
    <xf numFmtId="2" fontId="34" fillId="0" borderId="9" xfId="0" applyNumberFormat="1" applyFont="1" applyFill="1" applyBorder="1" applyAlignment="1">
      <alignment vertical="top" wrapText="1"/>
    </xf>
    <xf numFmtId="0" fontId="34" fillId="0" borderId="0" xfId="0" applyFont="1" applyBorder="1" applyAlignment="1">
      <alignment horizontal="left" vertical="top" wrapText="1"/>
    </xf>
    <xf numFmtId="2" fontId="34" fillId="0" borderId="0" xfId="0" applyNumberFormat="1" applyFont="1" applyFill="1" applyBorder="1" applyAlignment="1">
      <alignment vertical="top" wrapText="1"/>
    </xf>
    <xf numFmtId="2" fontId="34" fillId="0" borderId="0" xfId="0" applyNumberFormat="1" applyFont="1" applyFill="1" applyBorder="1" applyAlignment="1">
      <alignment horizontal="left" vertical="top" wrapText="1"/>
    </xf>
    <xf numFmtId="2" fontId="24" fillId="0" borderId="0" xfId="0" applyNumberFormat="1" applyFont="1" applyFill="1" applyBorder="1"/>
    <xf numFmtId="0" fontId="35" fillId="0" borderId="0" xfId="0" applyFont="1" applyAlignment="1">
      <alignment horizontal="left"/>
    </xf>
    <xf numFmtId="0" fontId="35" fillId="0" borderId="0" xfId="0" applyFont="1" applyAlignment="1"/>
    <xf numFmtId="0" fontId="34" fillId="0" borderId="0" xfId="0" applyFont="1" applyFill="1" applyBorder="1" applyAlignment="1">
      <alignment horizontal="left" vertical="center" wrapText="1"/>
    </xf>
    <xf numFmtId="0" fontId="34" fillId="0" borderId="9" xfId="0" applyFont="1" applyBorder="1" applyAlignment="1">
      <alignment horizontal="left" vertical="top" wrapText="1"/>
    </xf>
    <xf numFmtId="2" fontId="22" fillId="0" borderId="9" xfId="0" applyNumberFormat="1" applyFont="1" applyBorder="1"/>
    <xf numFmtId="2" fontId="22" fillId="0" borderId="0" xfId="0" applyNumberFormat="1" applyFont="1" applyBorder="1" applyAlignment="1">
      <alignment horizontal="left"/>
    </xf>
    <xf numFmtId="2" fontId="22" fillId="0" borderId="0" xfId="0" applyNumberFormat="1" applyFont="1" applyFill="1" applyBorder="1" applyAlignment="1">
      <alignment horizontal="left"/>
    </xf>
    <xf numFmtId="0" fontId="34" fillId="0" borderId="9" xfId="0" applyFont="1" applyBorder="1" applyAlignment="1">
      <alignment horizontal="center" vertical="top" wrapText="1"/>
    </xf>
    <xf numFmtId="2" fontId="24" fillId="0" borderId="9" xfId="0" applyNumberFormat="1" applyFont="1" applyBorder="1"/>
    <xf numFmtId="2" fontId="24" fillId="0" borderId="0" xfId="0" applyNumberFormat="1" applyFont="1" applyBorder="1" applyAlignment="1">
      <alignment horizontal="left"/>
    </xf>
    <xf numFmtId="2" fontId="33" fillId="0" borderId="0" xfId="0" applyNumberFormat="1" applyFont="1"/>
    <xf numFmtId="0" fontId="32" fillId="0" borderId="0" xfId="0" applyFont="1" applyFill="1"/>
    <xf numFmtId="0" fontId="37" fillId="0" borderId="9" xfId="0" applyFont="1" applyBorder="1" applyAlignment="1">
      <alignment vertical="top" wrapText="1"/>
    </xf>
    <xf numFmtId="0" fontId="0" fillId="0" borderId="0" xfId="0" applyFont="1" applyAlignment="1">
      <alignment horizontal="center"/>
    </xf>
    <xf numFmtId="0" fontId="0" fillId="0" borderId="0" xfId="0" applyFont="1" applyFill="1"/>
    <xf numFmtId="0" fontId="2" fillId="0" borderId="0" xfId="0" applyFont="1" applyAlignment="1">
      <alignment horizontal="center"/>
    </xf>
    <xf numFmtId="0" fontId="0" fillId="2" borderId="7" xfId="0" applyFont="1" applyFill="1" applyBorder="1" applyAlignment="1">
      <alignment horizontal="center" vertical="top" wrapText="1"/>
    </xf>
    <xf numFmtId="0" fontId="9" fillId="2" borderId="14" xfId="0" applyFont="1" applyFill="1" applyBorder="1" applyAlignment="1">
      <alignment horizontal="center" vertical="top" wrapText="1"/>
    </xf>
    <xf numFmtId="0" fontId="2" fillId="0" borderId="23" xfId="0" applyFont="1" applyFill="1" applyBorder="1" applyAlignment="1">
      <alignment horizontal="center" vertical="top" wrapText="1"/>
    </xf>
    <xf numFmtId="0" fontId="9" fillId="0" borderId="17" xfId="0" applyFont="1" applyBorder="1" applyAlignment="1">
      <alignment horizontal="center" vertical="top" wrapText="1"/>
    </xf>
    <xf numFmtId="2" fontId="0" fillId="3" borderId="9" xfId="0" applyNumberFormat="1" applyFont="1" applyFill="1" applyBorder="1" applyAlignment="1">
      <alignment horizontal="center" vertical="top" wrapText="1"/>
    </xf>
    <xf numFmtId="2" fontId="0" fillId="0" borderId="9" xfId="0" applyNumberFormat="1" applyFont="1" applyFill="1" applyBorder="1" applyAlignment="1">
      <alignment horizontal="center" vertical="top" wrapText="1"/>
    </xf>
    <xf numFmtId="2" fontId="2" fillId="3" borderId="9" xfId="0" applyNumberFormat="1" applyFont="1" applyFill="1" applyBorder="1" applyAlignment="1">
      <alignment horizontal="center" vertical="top" wrapText="1"/>
    </xf>
    <xf numFmtId="2" fontId="2" fillId="0" borderId="9" xfId="0" applyNumberFormat="1" applyFont="1" applyBorder="1" applyAlignment="1">
      <alignment horizontal="center" vertical="top" wrapText="1"/>
    </xf>
    <xf numFmtId="0" fontId="11" fillId="0" borderId="0" xfId="0" applyFont="1"/>
    <xf numFmtId="0" fontId="11" fillId="0" borderId="0" xfId="0" applyFont="1" applyAlignment="1">
      <alignment horizontal="left" wrapText="1"/>
    </xf>
    <xf numFmtId="0" fontId="11" fillId="0" borderId="0" xfId="0" applyFont="1" applyFill="1" applyAlignment="1">
      <alignment horizontal="left" wrapText="1"/>
    </xf>
    <xf numFmtId="0" fontId="38" fillId="0" borderId="0" xfId="0" applyFont="1"/>
    <xf numFmtId="0" fontId="11" fillId="2" borderId="1" xfId="0" applyFont="1" applyFill="1" applyBorder="1" applyAlignment="1">
      <alignment vertical="top" wrapText="1"/>
    </xf>
    <xf numFmtId="0" fontId="11" fillId="2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center" vertical="top" wrapText="1"/>
    </xf>
    <xf numFmtId="0" fontId="11" fillId="0" borderId="2" xfId="0" applyFont="1" applyFill="1" applyBorder="1" applyAlignment="1">
      <alignment horizontal="left" vertical="top" wrapText="1"/>
    </xf>
    <xf numFmtId="2" fontId="39" fillId="3" borderId="0" xfId="0" applyNumberFormat="1" applyFont="1" applyFill="1" applyBorder="1" applyAlignment="1">
      <alignment horizontal="right"/>
    </xf>
    <xf numFmtId="0" fontId="11" fillId="0" borderId="3" xfId="0" applyFont="1" applyBorder="1" applyAlignment="1">
      <alignment vertical="top" wrapText="1"/>
    </xf>
    <xf numFmtId="2" fontId="1" fillId="0" borderId="22" xfId="0" applyNumberFormat="1" applyFont="1" applyFill="1" applyBorder="1" applyAlignment="1">
      <alignment wrapText="1"/>
    </xf>
    <xf numFmtId="2" fontId="10" fillId="0" borderId="4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Fill="1" applyBorder="1" applyAlignment="1">
      <alignment horizontal="left" vertical="top" wrapText="1"/>
    </xf>
    <xf numFmtId="0" fontId="11" fillId="0" borderId="0" xfId="0" applyFont="1" applyFill="1"/>
    <xf numFmtId="0" fontId="11" fillId="0" borderId="0" xfId="0" applyFont="1" applyFill="1" applyAlignment="1">
      <alignment horizontal="left"/>
    </xf>
    <xf numFmtId="0" fontId="24" fillId="0" borderId="9" xfId="0" applyFont="1" applyBorder="1" applyAlignment="1">
      <alignment horizontal="center"/>
    </xf>
    <xf numFmtId="0" fontId="25" fillId="0" borderId="9" xfId="0" applyFont="1" applyFill="1" applyBorder="1" applyAlignment="1">
      <alignment horizontal="center" vertical="center" wrapText="1"/>
    </xf>
    <xf numFmtId="2" fontId="31" fillId="0" borderId="18" xfId="0" applyNumberFormat="1" applyFont="1" applyBorder="1" applyAlignment="1">
      <alignment horizontal="right" vertical="top" wrapText="1"/>
    </xf>
    <xf numFmtId="2" fontId="31" fillId="0" borderId="0" xfId="0" applyNumberFormat="1" applyFont="1" applyBorder="1" applyAlignment="1">
      <alignment horizontal="right" vertical="top" wrapText="1"/>
    </xf>
    <xf numFmtId="0" fontId="34" fillId="0" borderId="10" xfId="0" applyFont="1" applyBorder="1" applyAlignment="1">
      <alignment vertical="center" wrapText="1"/>
    </xf>
    <xf numFmtId="0" fontId="34" fillId="0" borderId="11" xfId="0" applyFont="1" applyBorder="1" applyAlignment="1">
      <alignment vertical="center" wrapText="1"/>
    </xf>
    <xf numFmtId="2" fontId="29" fillId="0" borderId="0" xfId="0" applyNumberFormat="1" applyFont="1" applyAlignment="1"/>
    <xf numFmtId="0" fontId="21" fillId="0" borderId="10" xfId="0" applyFont="1" applyBorder="1" applyAlignment="1">
      <alignment horizontal="center" wrapText="1"/>
    </xf>
    <xf numFmtId="0" fontId="21" fillId="0" borderId="19" xfId="0" applyFont="1" applyBorder="1" applyAlignment="1">
      <alignment horizontal="center" wrapText="1"/>
    </xf>
    <xf numFmtId="0" fontId="21" fillId="0" borderId="11" xfId="0" applyFont="1" applyBorder="1" applyAlignment="1">
      <alignment horizontal="center" wrapText="1"/>
    </xf>
    <xf numFmtId="0" fontId="21" fillId="0" borderId="10" xfId="0" applyFont="1" applyBorder="1" applyAlignment="1">
      <alignment horizontal="center"/>
    </xf>
    <xf numFmtId="0" fontId="21" fillId="0" borderId="19" xfId="0" applyFont="1" applyBorder="1" applyAlignment="1">
      <alignment horizontal="center"/>
    </xf>
    <xf numFmtId="0" fontId="21" fillId="0" borderId="11" xfId="0" applyFont="1" applyBorder="1" applyAlignment="1">
      <alignment horizontal="center"/>
    </xf>
    <xf numFmtId="0" fontId="35" fillId="0" borderId="0" xfId="0" applyFont="1" applyAlignment="1">
      <alignment horizontal="center"/>
    </xf>
    <xf numFmtId="0" fontId="11" fillId="0" borderId="9" xfId="0" applyFont="1" applyBorder="1" applyAlignment="1">
      <alignment horizontal="center" vertical="top" wrapText="1"/>
    </xf>
    <xf numFmtId="0" fontId="11" fillId="0" borderId="9" xfId="0" applyFont="1" applyBorder="1" applyAlignment="1">
      <alignment horizontal="right" vertical="center" wrapText="1"/>
    </xf>
    <xf numFmtId="2" fontId="11" fillId="0" borderId="9" xfId="0" applyNumberFormat="1" applyFont="1" applyFill="1" applyBorder="1" applyAlignment="1">
      <alignment horizontal="right" vertical="center" wrapText="1"/>
    </xf>
    <xf numFmtId="49" fontId="11" fillId="0" borderId="0" xfId="0" applyNumberFormat="1" applyFont="1" applyBorder="1" applyAlignment="1">
      <alignment horizontal="right" vertical="center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16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center" vertical="center"/>
    </xf>
    <xf numFmtId="0" fontId="2" fillId="2" borderId="12" xfId="0" applyFont="1" applyFill="1" applyBorder="1" applyAlignment="1">
      <alignment horizontal="center" vertical="top" wrapText="1"/>
    </xf>
    <xf numFmtId="0" fontId="2" fillId="2" borderId="2" xfId="0" applyFont="1" applyFill="1" applyBorder="1" applyAlignment="1">
      <alignment horizontal="center" vertical="top" wrapText="1"/>
    </xf>
    <xf numFmtId="0" fontId="4" fillId="0" borderId="0" xfId="0" applyFont="1" applyAlignment="1">
      <alignment horizontal="center"/>
    </xf>
    <xf numFmtId="49" fontId="4" fillId="0" borderId="0" xfId="0" applyNumberFormat="1" applyFont="1" applyAlignment="1">
      <alignment horizontal="center"/>
    </xf>
    <xf numFmtId="0" fontId="20" fillId="0" borderId="0" xfId="0" applyFont="1" applyAlignment="1">
      <alignment horizontal="left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8" fillId="0" borderId="16" xfId="0" applyFont="1" applyBorder="1" applyAlignment="1">
      <alignment horizontal="center"/>
    </xf>
    <xf numFmtId="0" fontId="2" fillId="2" borderId="14" xfId="0" applyFont="1" applyFill="1" applyBorder="1" applyAlignment="1">
      <alignment horizontal="center" vertical="top" wrapText="1"/>
    </xf>
    <xf numFmtId="0" fontId="2" fillId="2" borderId="8" xfId="0" applyFont="1" applyFill="1" applyBorder="1" applyAlignment="1">
      <alignment horizontal="center" vertical="top" wrapText="1"/>
    </xf>
    <xf numFmtId="0" fontId="2" fillId="2" borderId="13" xfId="0" applyFont="1" applyFill="1" applyBorder="1" applyAlignment="1">
      <alignment horizontal="center" vertical="top" wrapText="1"/>
    </xf>
    <xf numFmtId="2" fontId="0" fillId="0" borderId="13" xfId="0" applyNumberFormat="1" applyFill="1" applyBorder="1" applyAlignment="1">
      <alignment horizontal="center"/>
    </xf>
    <xf numFmtId="2" fontId="0" fillId="0" borderId="2" xfId="0" applyNumberFormat="1" applyFill="1" applyBorder="1" applyAlignment="1">
      <alignment horizontal="center"/>
    </xf>
    <xf numFmtId="2" fontId="0" fillId="0" borderId="12" xfId="0" applyNumberFormat="1" applyFill="1" applyBorder="1" applyAlignment="1">
      <alignment horizontal="center" vertical="top" wrapText="1"/>
    </xf>
    <xf numFmtId="2" fontId="0" fillId="0" borderId="2" xfId="0" applyNumberFormat="1" applyFill="1" applyBorder="1" applyAlignment="1">
      <alignment horizontal="center" vertical="top" wrapText="1"/>
    </xf>
    <xf numFmtId="2" fontId="0" fillId="0" borderId="13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12" xfId="0" applyNumberFormat="1" applyBorder="1" applyAlignment="1">
      <alignment horizontal="center"/>
    </xf>
    <xf numFmtId="2" fontId="0" fillId="0" borderId="13" xfId="0" applyNumberFormat="1" applyBorder="1" applyAlignment="1">
      <alignment horizontal="center" wrapText="1"/>
    </xf>
    <xf numFmtId="2" fontId="0" fillId="0" borderId="2" xfId="0" applyNumberFormat="1" applyBorder="1" applyAlignment="1">
      <alignment horizontal="center" wrapText="1"/>
    </xf>
    <xf numFmtId="0" fontId="2" fillId="0" borderId="12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top"/>
    </xf>
    <xf numFmtId="2" fontId="0" fillId="0" borderId="12" xfId="0" applyNumberFormat="1" applyBorder="1" applyAlignment="1">
      <alignment horizontal="center" wrapText="1"/>
    </xf>
    <xf numFmtId="2" fontId="0" fillId="0" borderId="12" xfId="0" applyNumberFormat="1" applyBorder="1" applyAlignment="1">
      <alignment horizontal="center" vertical="top" wrapText="1"/>
    </xf>
    <xf numFmtId="2" fontId="0" fillId="0" borderId="2" xfId="0" applyNumberFormat="1" applyBorder="1" applyAlignment="1">
      <alignment horizontal="center" vertical="top" wrapText="1"/>
    </xf>
    <xf numFmtId="0" fontId="0" fillId="0" borderId="12" xfId="0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14" fillId="0" borderId="0" xfId="0" applyFont="1" applyAlignment="1">
      <alignment horizontal="center"/>
    </xf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" fillId="2" borderId="9" xfId="0" applyFont="1" applyFill="1" applyBorder="1" applyAlignment="1">
      <alignment horizontal="center" vertical="top" wrapText="1"/>
    </xf>
    <xf numFmtId="0" fontId="2" fillId="2" borderId="9" xfId="0" applyFont="1" applyFill="1" applyBorder="1" applyAlignment="1">
      <alignment horizontal="center" vertical="top"/>
    </xf>
    <xf numFmtId="2" fontId="0" fillId="0" borderId="9" xfId="0" applyNumberFormat="1" applyBorder="1" applyAlignment="1">
      <alignment horizontal="center" vertical="top" wrapText="1"/>
    </xf>
    <xf numFmtId="2" fontId="0" fillId="0" borderId="9" xfId="0" applyNumberFormat="1" applyFill="1" applyBorder="1" applyAlignment="1">
      <alignment horizontal="center" vertical="top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</cellXfs>
  <cellStyles count="2">
    <cellStyle name="Comma 2" xfId="1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0"/>
  <sheetViews>
    <sheetView tabSelected="1" view="pageBreakPreview" zoomScale="120" zoomScaleNormal="120" zoomScaleSheetLayoutView="120" workbookViewId="0">
      <selection activeCell="B10" sqref="B10"/>
    </sheetView>
  </sheetViews>
  <sheetFormatPr defaultColWidth="10.5703125" defaultRowHeight="18.75" x14ac:dyDescent="0.3"/>
  <cols>
    <col min="1" max="1" width="5.85546875" style="98" customWidth="1"/>
    <col min="2" max="2" width="44.28515625" style="98" customWidth="1"/>
    <col min="3" max="3" width="12.140625" style="98" customWidth="1"/>
    <col min="4" max="4" width="13.42578125" style="158" customWidth="1"/>
    <col min="5" max="5" width="0.42578125" style="159" customWidth="1"/>
    <col min="6" max="6" width="0.140625" style="159" hidden="1" customWidth="1"/>
    <col min="7" max="7" width="14.28515625" style="98" customWidth="1"/>
    <col min="8" max="8" width="12" style="98" bestFit="1" customWidth="1"/>
    <col min="9" max="9" width="21.42578125" style="98" customWidth="1"/>
    <col min="10" max="10" width="12" style="99" bestFit="1" customWidth="1"/>
    <col min="11" max="12" width="10.5703125" style="100"/>
    <col min="13" max="15" width="10.5703125" style="99"/>
    <col min="16" max="16384" width="10.5703125" style="98"/>
  </cols>
  <sheetData>
    <row r="1" spans="1:15" x14ac:dyDescent="0.3">
      <c r="A1" s="101" t="s">
        <v>135</v>
      </c>
      <c r="B1" s="101"/>
      <c r="C1" s="101"/>
      <c r="D1" s="101"/>
      <c r="E1" s="101"/>
      <c r="F1" s="101"/>
      <c r="G1" s="101"/>
      <c r="H1" s="101"/>
    </row>
    <row r="2" spans="1:15" x14ac:dyDescent="0.3">
      <c r="A2" s="227" t="s">
        <v>147</v>
      </c>
      <c r="B2" s="228"/>
      <c r="C2" s="228"/>
      <c r="D2" s="228"/>
      <c r="E2" s="228"/>
      <c r="F2" s="228"/>
      <c r="G2" s="228"/>
      <c r="H2" s="229"/>
    </row>
    <row r="3" spans="1:15" x14ac:dyDescent="0.3">
      <c r="A3" s="230" t="s">
        <v>45</v>
      </c>
      <c r="B3" s="231"/>
      <c r="C3" s="231"/>
      <c r="D3" s="231"/>
      <c r="E3" s="231"/>
      <c r="F3" s="231"/>
      <c r="G3" s="231"/>
      <c r="H3" s="232"/>
    </row>
    <row r="4" spans="1:15" x14ac:dyDescent="0.3">
      <c r="A4" s="230" t="s">
        <v>149</v>
      </c>
      <c r="B4" s="231"/>
      <c r="C4" s="231"/>
      <c r="D4" s="231"/>
      <c r="E4" s="231"/>
      <c r="F4" s="231"/>
      <c r="G4" s="231"/>
      <c r="H4" s="232"/>
    </row>
    <row r="5" spans="1:15" x14ac:dyDescent="0.3">
      <c r="A5" s="101"/>
      <c r="B5" s="101"/>
      <c r="C5" s="101"/>
      <c r="D5" s="102"/>
      <c r="E5" s="103"/>
      <c r="F5" s="103"/>
      <c r="G5" s="220" t="s">
        <v>105</v>
      </c>
      <c r="H5" s="220"/>
      <c r="K5" s="98"/>
      <c r="L5" s="98"/>
      <c r="M5" s="98"/>
      <c r="N5" s="98"/>
      <c r="O5" s="98"/>
    </row>
    <row r="6" spans="1:15" ht="34.5" customHeight="1" x14ac:dyDescent="0.3">
      <c r="A6" s="104" t="s">
        <v>0</v>
      </c>
      <c r="B6" s="104" t="s">
        <v>2</v>
      </c>
      <c r="C6" s="104" t="s">
        <v>141</v>
      </c>
      <c r="D6" s="221" t="s">
        <v>148</v>
      </c>
      <c r="E6" s="105"/>
      <c r="F6" s="105"/>
      <c r="G6" s="104" t="s">
        <v>3</v>
      </c>
      <c r="H6" s="104"/>
      <c r="K6" s="98"/>
      <c r="L6" s="98"/>
      <c r="M6" s="98"/>
      <c r="N6" s="98"/>
      <c r="O6" s="98"/>
    </row>
    <row r="7" spans="1:15" ht="17.25" customHeight="1" x14ac:dyDescent="0.3">
      <c r="A7" s="104" t="s">
        <v>1</v>
      </c>
      <c r="B7" s="104"/>
      <c r="C7" s="104"/>
      <c r="D7" s="221"/>
      <c r="E7" s="105"/>
      <c r="F7" s="105"/>
      <c r="G7" s="104"/>
      <c r="H7" s="104"/>
      <c r="K7" s="98"/>
      <c r="L7" s="98"/>
      <c r="M7" s="98"/>
      <c r="N7" s="98"/>
      <c r="O7" s="98"/>
    </row>
    <row r="8" spans="1:15" x14ac:dyDescent="0.3">
      <c r="A8" s="106"/>
      <c r="B8" s="106"/>
      <c r="C8" s="106"/>
      <c r="D8" s="107"/>
      <c r="E8" s="105"/>
      <c r="F8" s="105"/>
      <c r="G8" s="104" t="s">
        <v>4</v>
      </c>
      <c r="H8" s="104"/>
      <c r="K8" s="98"/>
      <c r="L8" s="98"/>
      <c r="M8" s="98"/>
      <c r="N8" s="98"/>
      <c r="O8" s="98"/>
    </row>
    <row r="9" spans="1:15" x14ac:dyDescent="0.3">
      <c r="A9" s="108">
        <v>1</v>
      </c>
      <c r="B9" s="109" t="s">
        <v>134</v>
      </c>
      <c r="C9" s="110">
        <v>315049.59000000003</v>
      </c>
      <c r="D9" s="110">
        <f>944326556328/10000000</f>
        <v>94432.655632800001</v>
      </c>
      <c r="E9" s="111"/>
      <c r="F9" s="111"/>
      <c r="G9" s="112">
        <f>D9/C9*100</f>
        <v>29.973902087223792</v>
      </c>
      <c r="H9" s="113">
        <v>29.14</v>
      </c>
      <c r="I9" s="114"/>
      <c r="J9" s="100"/>
      <c r="K9" s="98"/>
      <c r="L9" s="98"/>
      <c r="M9" s="98"/>
      <c r="N9" s="98"/>
      <c r="O9" s="98"/>
    </row>
    <row r="10" spans="1:15" ht="37.5" x14ac:dyDescent="0.3">
      <c r="A10" s="109"/>
      <c r="B10" s="109" t="s">
        <v>5</v>
      </c>
      <c r="C10" s="115">
        <f>SUM(C11:C17)</f>
        <v>283049.58</v>
      </c>
      <c r="D10" s="116">
        <v>86120.14</v>
      </c>
      <c r="E10" s="117"/>
      <c r="F10" s="111"/>
      <c r="G10" s="112">
        <v>28.88</v>
      </c>
      <c r="H10" s="113">
        <v>29.18</v>
      </c>
      <c r="I10" s="114"/>
      <c r="J10" s="100"/>
      <c r="K10" s="98"/>
      <c r="L10" s="98"/>
      <c r="M10" s="98"/>
      <c r="N10" s="98"/>
      <c r="O10" s="98"/>
    </row>
    <row r="11" spans="1:15" x14ac:dyDescent="0.3">
      <c r="A11" s="109" t="s">
        <v>6</v>
      </c>
      <c r="B11" s="118" t="s">
        <v>109</v>
      </c>
      <c r="C11" s="119">
        <v>108244.02</v>
      </c>
      <c r="D11" s="120">
        <v>34975.15</v>
      </c>
      <c r="E11" s="121"/>
      <c r="F11" s="121"/>
      <c r="G11" s="112">
        <v>28.88</v>
      </c>
      <c r="H11" s="113">
        <v>28.88</v>
      </c>
      <c r="I11" s="114"/>
      <c r="J11" s="116"/>
      <c r="K11" s="98"/>
      <c r="L11" s="98"/>
      <c r="M11" s="98"/>
      <c r="N11" s="98"/>
      <c r="O11" s="98"/>
    </row>
    <row r="12" spans="1:15" x14ac:dyDescent="0.3">
      <c r="A12" s="109" t="s">
        <v>7</v>
      </c>
      <c r="B12" s="122" t="s">
        <v>8</v>
      </c>
      <c r="C12" s="119">
        <v>29000</v>
      </c>
      <c r="D12" s="123">
        <v>9882.85</v>
      </c>
      <c r="E12" s="124"/>
      <c r="F12" s="124"/>
      <c r="G12" s="112">
        <f t="shared" ref="G12:G27" si="0">D12/C12*100</f>
        <v>34.078793103448277</v>
      </c>
      <c r="H12" s="113">
        <v>26.58</v>
      </c>
      <c r="I12" s="114"/>
      <c r="J12" s="98"/>
      <c r="K12" s="98"/>
      <c r="L12" s="98"/>
      <c r="M12" s="98"/>
      <c r="N12" s="98"/>
      <c r="O12" s="98"/>
    </row>
    <row r="13" spans="1:15" x14ac:dyDescent="0.3">
      <c r="A13" s="109" t="s">
        <v>9</v>
      </c>
      <c r="B13" s="122" t="s">
        <v>10</v>
      </c>
      <c r="C13" s="119">
        <v>723</v>
      </c>
      <c r="D13" s="123">
        <v>148.38</v>
      </c>
      <c r="E13" s="124"/>
      <c r="F13" s="124"/>
      <c r="G13" s="112">
        <f t="shared" si="0"/>
        <v>20.522821576763484</v>
      </c>
      <c r="H13" s="113" t="s">
        <v>150</v>
      </c>
      <c r="I13" s="114"/>
      <c r="J13" s="125"/>
      <c r="K13" s="98"/>
      <c r="L13" s="98"/>
      <c r="M13" s="98"/>
      <c r="N13" s="98"/>
      <c r="O13" s="98"/>
    </row>
    <row r="14" spans="1:15" x14ac:dyDescent="0.3">
      <c r="A14" s="109" t="s">
        <v>11</v>
      </c>
      <c r="B14" s="122" t="s">
        <v>12</v>
      </c>
      <c r="C14" s="119">
        <v>32400</v>
      </c>
      <c r="D14" s="123">
        <v>10162.629999999999</v>
      </c>
      <c r="E14" s="124"/>
      <c r="F14" s="124"/>
      <c r="G14" s="112">
        <f t="shared" si="0"/>
        <v>31.366141975308636</v>
      </c>
      <c r="H14" s="113">
        <v>34.31</v>
      </c>
      <c r="I14" s="114"/>
      <c r="J14" s="126"/>
      <c r="K14" s="98"/>
      <c r="L14" s="98"/>
      <c r="M14" s="98"/>
      <c r="N14" s="98"/>
      <c r="O14" s="98"/>
    </row>
    <row r="15" spans="1:15" x14ac:dyDescent="0.3">
      <c r="A15" s="109" t="s">
        <v>13</v>
      </c>
      <c r="B15" s="122" t="s">
        <v>14</v>
      </c>
      <c r="C15" s="119">
        <v>45000</v>
      </c>
      <c r="D15" s="123">
        <v>14995.53</v>
      </c>
      <c r="E15" s="124"/>
      <c r="F15" s="124"/>
      <c r="G15" s="112">
        <f t="shared" si="0"/>
        <v>33.323400000000007</v>
      </c>
      <c r="H15" s="113">
        <v>33.380000000000003</v>
      </c>
      <c r="I15" s="114"/>
      <c r="J15" s="126"/>
      <c r="K15" s="98"/>
      <c r="L15" s="98"/>
      <c r="M15" s="98"/>
      <c r="N15" s="98"/>
      <c r="O15" s="98"/>
    </row>
    <row r="16" spans="1:15" x14ac:dyDescent="0.3">
      <c r="A16" s="109" t="s">
        <v>15</v>
      </c>
      <c r="B16" s="127" t="s">
        <v>16</v>
      </c>
      <c r="C16" s="119">
        <f>D79</f>
        <v>45742.89</v>
      </c>
      <c r="D16" s="128">
        <f>G79</f>
        <v>10437.170000000002</v>
      </c>
      <c r="E16" s="129"/>
      <c r="F16" s="129"/>
      <c r="G16" s="112">
        <f t="shared" si="0"/>
        <v>22.817032330051735</v>
      </c>
      <c r="H16" s="113">
        <v>27.82</v>
      </c>
      <c r="I16" s="114"/>
      <c r="J16" s="98"/>
      <c r="K16" s="98"/>
      <c r="L16" s="98"/>
      <c r="M16" s="98"/>
      <c r="N16" s="98"/>
      <c r="O16" s="98"/>
    </row>
    <row r="17" spans="1:15" ht="21.75" customHeight="1" x14ac:dyDescent="0.3">
      <c r="A17" s="109" t="s">
        <v>17</v>
      </c>
      <c r="B17" s="127" t="s">
        <v>18</v>
      </c>
      <c r="C17" s="119">
        <f>C91</f>
        <v>21939.67</v>
      </c>
      <c r="D17" s="130">
        <f>D91</f>
        <v>5518.4299999999994</v>
      </c>
      <c r="E17" s="131"/>
      <c r="F17" s="131"/>
      <c r="G17" s="112">
        <f t="shared" si="0"/>
        <v>25.152748423289868</v>
      </c>
      <c r="H17" s="113">
        <v>22.14</v>
      </c>
      <c r="I17" s="114"/>
      <c r="J17" s="98"/>
      <c r="K17" s="98"/>
      <c r="L17" s="98"/>
      <c r="M17" s="98"/>
      <c r="N17" s="98"/>
      <c r="O17" s="98"/>
    </row>
    <row r="18" spans="1:15" x14ac:dyDescent="0.3">
      <c r="A18" s="109"/>
      <c r="B18" s="109" t="s">
        <v>19</v>
      </c>
      <c r="C18" s="132">
        <v>16000</v>
      </c>
      <c r="D18" s="116">
        <v>5118.54</v>
      </c>
      <c r="E18" s="117"/>
      <c r="F18" s="117"/>
      <c r="G18" s="112">
        <f t="shared" si="0"/>
        <v>31.990875000000003</v>
      </c>
      <c r="H18" s="113">
        <v>43.45</v>
      </c>
      <c r="I18" s="114"/>
      <c r="J18" s="100"/>
      <c r="K18" s="98"/>
      <c r="L18" s="98"/>
      <c r="M18" s="98"/>
      <c r="N18" s="98"/>
      <c r="O18" s="98"/>
    </row>
    <row r="19" spans="1:15" x14ac:dyDescent="0.3">
      <c r="A19" s="109"/>
      <c r="B19" s="193" t="s">
        <v>20</v>
      </c>
      <c r="C19" s="115">
        <v>16000</v>
      </c>
      <c r="D19" s="116">
        <v>3193.97</v>
      </c>
      <c r="E19" s="117"/>
      <c r="F19" s="117"/>
      <c r="G19" s="112">
        <f t="shared" si="0"/>
        <v>19.962312499999999</v>
      </c>
      <c r="H19" s="113">
        <v>13.71</v>
      </c>
      <c r="I19" s="114"/>
      <c r="K19" s="98"/>
      <c r="L19" s="98"/>
      <c r="M19" s="98"/>
      <c r="N19" s="98"/>
      <c r="O19" s="98"/>
    </row>
    <row r="20" spans="1:15" x14ac:dyDescent="0.3">
      <c r="A20" s="108">
        <v>2</v>
      </c>
      <c r="B20" s="109" t="s">
        <v>21</v>
      </c>
      <c r="C20" s="132">
        <f>C21+C22+C23</f>
        <v>55214.39</v>
      </c>
      <c r="D20" s="132">
        <f>D21+D22+D23</f>
        <v>-9639.67</v>
      </c>
      <c r="E20" s="117"/>
      <c r="F20" s="117"/>
      <c r="G20" s="112">
        <f t="shared" si="0"/>
        <v>-17.458619030292645</v>
      </c>
      <c r="H20" s="113">
        <v>9.14</v>
      </c>
      <c r="I20" s="114"/>
      <c r="K20" s="98"/>
      <c r="L20" s="98"/>
      <c r="M20" s="98"/>
      <c r="N20" s="98"/>
      <c r="O20" s="98"/>
    </row>
    <row r="21" spans="1:15" ht="37.5" x14ac:dyDescent="0.3">
      <c r="A21" s="109"/>
      <c r="B21" s="122" t="s">
        <v>22</v>
      </c>
      <c r="C21" s="119">
        <v>167</v>
      </c>
      <c r="D21" s="133">
        <v>4.5599999999999996</v>
      </c>
      <c r="E21" s="124"/>
      <c r="F21" s="124"/>
      <c r="G21" s="112">
        <f t="shared" si="0"/>
        <v>2.7305389221556884</v>
      </c>
      <c r="H21" s="113">
        <v>8.4</v>
      </c>
      <c r="I21" s="114"/>
      <c r="K21" s="98"/>
      <c r="L21" s="98"/>
      <c r="M21" s="98"/>
      <c r="N21" s="98"/>
      <c r="O21" s="98"/>
    </row>
    <row r="22" spans="1:15" x14ac:dyDescent="0.3">
      <c r="A22" s="109"/>
      <c r="B22" s="122" t="s">
        <v>23</v>
      </c>
      <c r="C22" s="119">
        <v>23</v>
      </c>
      <c r="D22" s="123">
        <v>0.41</v>
      </c>
      <c r="E22" s="124"/>
      <c r="F22" s="124"/>
      <c r="G22" s="112">
        <f t="shared" si="0"/>
        <v>1.7826086956521738</v>
      </c>
      <c r="H22" s="113">
        <v>0.33</v>
      </c>
      <c r="I22" s="114"/>
      <c r="K22" s="98"/>
      <c r="L22" s="98"/>
      <c r="M22" s="98"/>
      <c r="N22" s="98"/>
      <c r="O22" s="98"/>
    </row>
    <row r="23" spans="1:15" ht="20.45" customHeight="1" x14ac:dyDescent="0.3">
      <c r="A23" s="109"/>
      <c r="B23" s="127" t="s">
        <v>24</v>
      </c>
      <c r="C23" s="134">
        <v>55024.39</v>
      </c>
      <c r="D23" s="133">
        <v>-9644.64</v>
      </c>
      <c r="E23" s="124"/>
      <c r="F23" s="124"/>
      <c r="G23" s="112">
        <f t="shared" si="0"/>
        <v>-17.527936247907519</v>
      </c>
      <c r="H23" s="113">
        <v>9.15</v>
      </c>
      <c r="I23" s="114"/>
      <c r="K23" s="98"/>
      <c r="L23" s="98"/>
      <c r="M23" s="98"/>
      <c r="N23" s="98"/>
      <c r="O23" s="98"/>
    </row>
    <row r="24" spans="1:15" x14ac:dyDescent="0.3">
      <c r="A24" s="109">
        <v>3</v>
      </c>
      <c r="B24" s="109" t="s">
        <v>25</v>
      </c>
      <c r="C24" s="135">
        <f>C20+C9</f>
        <v>370263.98000000004</v>
      </c>
      <c r="D24" s="135">
        <f>D9+D20</f>
        <v>84792.985632800002</v>
      </c>
      <c r="E24" s="136"/>
      <c r="F24" s="136"/>
      <c r="G24" s="112">
        <f t="shared" si="0"/>
        <v>22.90068443406242</v>
      </c>
      <c r="H24" s="113">
        <v>24.41</v>
      </c>
      <c r="I24" s="114"/>
      <c r="J24" s="100"/>
      <c r="K24" s="98"/>
      <c r="L24" s="98"/>
      <c r="M24" s="98"/>
      <c r="N24" s="98"/>
      <c r="O24" s="98"/>
    </row>
    <row r="25" spans="1:15" ht="37.5" x14ac:dyDescent="0.3">
      <c r="A25" s="109">
        <v>4</v>
      </c>
      <c r="B25" s="109" t="s">
        <v>26</v>
      </c>
      <c r="C25" s="115">
        <v>338006.54</v>
      </c>
      <c r="D25" s="115">
        <v>73636.06</v>
      </c>
      <c r="E25" s="137"/>
      <c r="F25" s="137"/>
      <c r="G25" s="112">
        <f t="shared" si="0"/>
        <v>21.785395039989464</v>
      </c>
      <c r="H25" s="113">
        <v>27.16</v>
      </c>
      <c r="I25" s="114"/>
      <c r="K25" s="98"/>
      <c r="L25" s="98"/>
      <c r="M25" s="98"/>
      <c r="N25" s="98"/>
      <c r="O25" s="98"/>
    </row>
    <row r="26" spans="1:15" ht="37.5" x14ac:dyDescent="0.3">
      <c r="A26" s="109"/>
      <c r="B26" s="122" t="s">
        <v>27</v>
      </c>
      <c r="C26" s="130">
        <f>C25-C27--C28-C29-C30</f>
        <v>243538.88</v>
      </c>
      <c r="D26" s="138">
        <f>D25-D27-D28-D29-D30</f>
        <v>45814.960000000006</v>
      </c>
      <c r="E26" s="139"/>
      <c r="F26" s="139"/>
      <c r="G26" s="112">
        <f t="shared" si="0"/>
        <v>18.812174877374819</v>
      </c>
      <c r="H26" s="113">
        <v>23.94</v>
      </c>
      <c r="I26" s="114"/>
      <c r="J26" s="98"/>
      <c r="K26" s="98"/>
      <c r="L26" s="98"/>
      <c r="M26" s="98"/>
      <c r="N26" s="98"/>
      <c r="O26" s="98"/>
    </row>
    <row r="27" spans="1:15" x14ac:dyDescent="0.3">
      <c r="A27" s="109"/>
      <c r="B27" s="122" t="s">
        <v>28</v>
      </c>
      <c r="C27" s="119">
        <v>53331.53</v>
      </c>
      <c r="D27" s="130">
        <v>12812.2</v>
      </c>
      <c r="E27" s="131"/>
      <c r="F27" s="131"/>
      <c r="G27" s="112">
        <f t="shared" si="0"/>
        <v>24.023687300926863</v>
      </c>
      <c r="H27" s="113">
        <v>26.84</v>
      </c>
      <c r="I27" s="114"/>
      <c r="J27" s="98"/>
      <c r="K27" s="98"/>
      <c r="L27" s="98"/>
      <c r="M27" s="98"/>
      <c r="N27" s="98"/>
      <c r="O27" s="98"/>
    </row>
    <row r="28" spans="1:15" x14ac:dyDescent="0.3">
      <c r="A28" s="109"/>
      <c r="B28" s="127" t="s">
        <v>29</v>
      </c>
      <c r="C28" s="130">
        <v>0</v>
      </c>
      <c r="D28" s="134">
        <v>9220.74</v>
      </c>
      <c r="E28" s="131"/>
      <c r="F28" s="131"/>
      <c r="G28" s="112">
        <v>0</v>
      </c>
      <c r="H28" s="113">
        <v>0</v>
      </c>
      <c r="I28" s="114"/>
      <c r="J28" s="98"/>
      <c r="K28" s="98"/>
      <c r="L28" s="98"/>
      <c r="M28" s="98"/>
      <c r="N28" s="98"/>
      <c r="O28" s="98"/>
    </row>
    <row r="29" spans="1:15" x14ac:dyDescent="0.3">
      <c r="A29" s="109"/>
      <c r="B29" s="122" t="s">
        <v>30</v>
      </c>
      <c r="C29" s="119">
        <v>41136.129999999997</v>
      </c>
      <c r="D29" s="130">
        <v>5788.16</v>
      </c>
      <c r="E29" s="131"/>
      <c r="F29" s="131"/>
      <c r="G29" s="112">
        <f>D29/C29*100</f>
        <v>14.070745108983271</v>
      </c>
      <c r="H29" s="113">
        <v>23.04</v>
      </c>
      <c r="I29" s="114"/>
      <c r="K29" s="98"/>
      <c r="L29" s="98"/>
      <c r="M29" s="98"/>
      <c r="N29" s="98"/>
      <c r="O29" s="98"/>
    </row>
    <row r="30" spans="1:15" x14ac:dyDescent="0.3">
      <c r="A30" s="109"/>
      <c r="B30" s="122" t="s">
        <v>31</v>
      </c>
      <c r="C30" s="119">
        <v>0</v>
      </c>
      <c r="D30" s="130">
        <v>0</v>
      </c>
      <c r="E30" s="131"/>
      <c r="F30" s="131"/>
      <c r="G30" s="112">
        <v>0</v>
      </c>
      <c r="H30" s="113">
        <v>0</v>
      </c>
      <c r="I30" s="114"/>
      <c r="K30" s="98"/>
      <c r="L30" s="98"/>
      <c r="M30" s="98"/>
      <c r="N30" s="98"/>
      <c r="O30" s="98"/>
    </row>
    <row r="31" spans="1:15" x14ac:dyDescent="0.3">
      <c r="A31" s="109">
        <v>5</v>
      </c>
      <c r="B31" s="109" t="s">
        <v>32</v>
      </c>
      <c r="C31" s="132">
        <f>SUM(C32:C33)</f>
        <v>71924.42</v>
      </c>
      <c r="D31" s="132">
        <f>SUM(D32:D33)</f>
        <v>10505.48</v>
      </c>
      <c r="E31" s="117"/>
      <c r="F31" s="117"/>
      <c r="G31" s="112">
        <f>D31/C31*100</f>
        <v>14.606276977972154</v>
      </c>
      <c r="H31" s="113">
        <v>11.98</v>
      </c>
      <c r="I31" s="114"/>
      <c r="K31" s="98"/>
      <c r="L31" s="98"/>
      <c r="M31" s="98"/>
      <c r="N31" s="98"/>
      <c r="O31" s="98"/>
    </row>
    <row r="32" spans="1:15" ht="37.5" x14ac:dyDescent="0.3">
      <c r="A32" s="109"/>
      <c r="B32" s="122" t="s">
        <v>159</v>
      </c>
      <c r="C32" s="119">
        <v>71924.42</v>
      </c>
      <c r="D32" s="130">
        <v>10505.48</v>
      </c>
      <c r="E32" s="131"/>
      <c r="F32" s="131"/>
      <c r="G32" s="112">
        <f>D32/C32*100</f>
        <v>14.606276977972154</v>
      </c>
      <c r="H32" s="113">
        <v>11.98</v>
      </c>
      <c r="I32" s="114"/>
      <c r="K32" s="98"/>
      <c r="L32" s="98"/>
      <c r="M32" s="98"/>
      <c r="N32" s="98"/>
      <c r="O32" s="98"/>
    </row>
    <row r="33" spans="1:15" x14ac:dyDescent="0.3">
      <c r="A33" s="109"/>
      <c r="B33" s="127" t="s">
        <v>33</v>
      </c>
      <c r="C33" s="130">
        <v>0</v>
      </c>
      <c r="D33" s="130">
        <v>0</v>
      </c>
      <c r="E33" s="131"/>
      <c r="F33" s="131"/>
      <c r="G33" s="112">
        <v>0</v>
      </c>
      <c r="H33" s="113">
        <v>0</v>
      </c>
      <c r="I33" s="114"/>
      <c r="K33" s="98"/>
      <c r="L33" s="98"/>
      <c r="M33" s="98"/>
      <c r="N33" s="98"/>
      <c r="O33" s="98"/>
    </row>
    <row r="34" spans="1:15" x14ac:dyDescent="0.3">
      <c r="A34" s="109">
        <v>6</v>
      </c>
      <c r="B34" s="109" t="s">
        <v>34</v>
      </c>
      <c r="C34" s="119"/>
      <c r="D34" s="116"/>
      <c r="E34" s="117"/>
      <c r="F34" s="117"/>
      <c r="G34" s="112"/>
      <c r="H34" s="113"/>
      <c r="I34" s="114"/>
      <c r="K34" s="98"/>
      <c r="L34" s="98"/>
      <c r="M34" s="98"/>
      <c r="N34" s="98"/>
      <c r="O34" s="98"/>
    </row>
    <row r="35" spans="1:15" x14ac:dyDescent="0.3">
      <c r="A35" s="109" t="s">
        <v>35</v>
      </c>
      <c r="B35" s="109" t="s">
        <v>36</v>
      </c>
      <c r="C35" s="132">
        <f>C36+C37</f>
        <v>128944.87</v>
      </c>
      <c r="D35" s="132">
        <f>D36+D37</f>
        <v>25724.959999999999</v>
      </c>
      <c r="E35" s="117"/>
      <c r="F35" s="117"/>
      <c r="G35" s="112">
        <f t="shared" ref="G35:G47" si="1">D35/C35*100</f>
        <v>19.950355527908943</v>
      </c>
      <c r="H35" s="113">
        <v>24.21</v>
      </c>
      <c r="I35" s="114"/>
      <c r="K35" s="98"/>
      <c r="L35" s="98"/>
      <c r="M35" s="98"/>
      <c r="N35" s="98"/>
      <c r="O35" s="98"/>
    </row>
    <row r="36" spans="1:15" x14ac:dyDescent="0.3">
      <c r="A36" s="109"/>
      <c r="B36" s="122" t="s">
        <v>37</v>
      </c>
      <c r="C36" s="119">
        <v>122673.31</v>
      </c>
      <c r="D36" s="130">
        <v>25571.89</v>
      </c>
      <c r="E36" s="131"/>
      <c r="F36" s="131"/>
      <c r="G36" s="112">
        <f t="shared" si="1"/>
        <v>20.845520512978741</v>
      </c>
      <c r="H36" s="113">
        <v>25.32</v>
      </c>
      <c r="I36" s="114"/>
      <c r="K36" s="98"/>
      <c r="L36" s="98"/>
      <c r="M36" s="98"/>
      <c r="N36" s="98"/>
      <c r="O36" s="98"/>
    </row>
    <row r="37" spans="1:15" x14ac:dyDescent="0.3">
      <c r="A37" s="109"/>
      <c r="B37" s="122" t="s">
        <v>38</v>
      </c>
      <c r="C37" s="119">
        <v>6271.56</v>
      </c>
      <c r="D37" s="130">
        <v>153.07</v>
      </c>
      <c r="E37" s="131"/>
      <c r="F37" s="131"/>
      <c r="G37" s="112">
        <f t="shared" si="1"/>
        <v>2.4407005593504643</v>
      </c>
      <c r="H37" s="113">
        <v>2.63</v>
      </c>
      <c r="I37" s="114"/>
      <c r="K37" s="98"/>
      <c r="L37" s="98"/>
      <c r="M37" s="98"/>
      <c r="N37" s="98"/>
      <c r="O37" s="98"/>
    </row>
    <row r="38" spans="1:15" x14ac:dyDescent="0.3">
      <c r="A38" s="109" t="s">
        <v>7</v>
      </c>
      <c r="B38" s="109" t="s">
        <v>39</v>
      </c>
      <c r="C38" s="115">
        <f>C39+C40</f>
        <v>153339.85999999999</v>
      </c>
      <c r="D38" s="115">
        <f>D39+D40</f>
        <v>27801.94</v>
      </c>
      <c r="E38" s="117"/>
      <c r="F38" s="117"/>
      <c r="G38" s="112">
        <f t="shared" si="1"/>
        <v>18.130928253097402</v>
      </c>
      <c r="H38" s="113">
        <v>25.23</v>
      </c>
      <c r="I38" s="114"/>
      <c r="K38" s="98"/>
      <c r="L38" s="98"/>
      <c r="M38" s="98"/>
      <c r="N38" s="98"/>
      <c r="O38" s="98"/>
    </row>
    <row r="39" spans="1:15" x14ac:dyDescent="0.3">
      <c r="A39" s="109"/>
      <c r="B39" s="122" t="s">
        <v>40</v>
      </c>
      <c r="C39" s="119">
        <v>127341.69</v>
      </c>
      <c r="D39" s="130">
        <v>24646.59</v>
      </c>
      <c r="E39" s="131"/>
      <c r="F39" s="131"/>
      <c r="G39" s="112">
        <f t="shared" si="1"/>
        <v>19.354690518085633</v>
      </c>
      <c r="H39" s="113">
        <v>28.66</v>
      </c>
      <c r="I39" s="114"/>
      <c r="K39" s="98"/>
      <c r="L39" s="98"/>
      <c r="M39" s="98"/>
      <c r="N39" s="98"/>
      <c r="O39" s="98"/>
    </row>
    <row r="40" spans="1:15" x14ac:dyDescent="0.3">
      <c r="A40" s="109"/>
      <c r="B40" s="122" t="s">
        <v>38</v>
      </c>
      <c r="C40" s="119">
        <v>25998.17</v>
      </c>
      <c r="D40" s="130">
        <v>3155.35</v>
      </c>
      <c r="E40" s="131"/>
      <c r="F40" s="131"/>
      <c r="G40" s="112">
        <f t="shared" si="1"/>
        <v>12.136815783572459</v>
      </c>
      <c r="H40" s="113">
        <v>8.4</v>
      </c>
      <c r="I40" s="114"/>
      <c r="K40" s="98"/>
      <c r="L40" s="98"/>
      <c r="M40" s="98"/>
      <c r="N40" s="98"/>
      <c r="O40" s="98"/>
    </row>
    <row r="41" spans="1:15" x14ac:dyDescent="0.3">
      <c r="A41" s="109" t="s">
        <v>9</v>
      </c>
      <c r="B41" s="109" t="s">
        <v>41</v>
      </c>
      <c r="C41" s="115">
        <f>C42+C43</f>
        <v>120239.83</v>
      </c>
      <c r="D41" s="115">
        <f>D42+D43</f>
        <v>28190.400000000001</v>
      </c>
      <c r="E41" s="117"/>
      <c r="F41" s="117"/>
      <c r="G41" s="112">
        <f t="shared" si="1"/>
        <v>23.445142928096292</v>
      </c>
      <c r="H41" s="113">
        <v>22.84</v>
      </c>
      <c r="I41" s="114"/>
      <c r="K41" s="98"/>
      <c r="L41" s="98"/>
      <c r="M41" s="98"/>
      <c r="N41" s="98"/>
      <c r="O41" s="98"/>
    </row>
    <row r="42" spans="1:15" x14ac:dyDescent="0.3">
      <c r="A42" s="109"/>
      <c r="B42" s="122" t="s">
        <v>37</v>
      </c>
      <c r="C42" s="119">
        <v>80585.14</v>
      </c>
      <c r="D42" s="130">
        <v>20993.34</v>
      </c>
      <c r="E42" s="131"/>
      <c r="F42" s="131"/>
      <c r="G42" s="112">
        <f t="shared" si="1"/>
        <v>26.0511305186043</v>
      </c>
      <c r="H42" s="113">
        <v>26.45</v>
      </c>
      <c r="I42" s="114"/>
      <c r="K42" s="98"/>
      <c r="L42" s="98"/>
      <c r="M42" s="98"/>
      <c r="N42" s="98"/>
      <c r="O42" s="98"/>
    </row>
    <row r="43" spans="1:15" x14ac:dyDescent="0.3">
      <c r="A43" s="109"/>
      <c r="B43" s="122" t="s">
        <v>42</v>
      </c>
      <c r="C43" s="119">
        <v>39654.69</v>
      </c>
      <c r="D43" s="130">
        <v>7197.06</v>
      </c>
      <c r="E43" s="131"/>
      <c r="F43" s="131"/>
      <c r="G43" s="112">
        <f t="shared" si="1"/>
        <v>18.149328616615083</v>
      </c>
      <c r="H43" s="113">
        <v>15.65</v>
      </c>
      <c r="I43" s="114"/>
      <c r="K43" s="98"/>
      <c r="L43" s="98"/>
      <c r="M43" s="98"/>
      <c r="N43" s="98"/>
      <c r="O43" s="98"/>
    </row>
    <row r="44" spans="1:15" x14ac:dyDescent="0.3">
      <c r="A44" s="109" t="s">
        <v>11</v>
      </c>
      <c r="B44" s="109" t="s">
        <v>43</v>
      </c>
      <c r="C44" s="115">
        <v>7406.4</v>
      </c>
      <c r="D44" s="116">
        <v>2424.2399999999998</v>
      </c>
      <c r="E44" s="117"/>
      <c r="F44" s="117"/>
      <c r="G44" s="112">
        <f t="shared" si="1"/>
        <v>32.731691510045366</v>
      </c>
      <c r="H44" s="113">
        <v>38.83</v>
      </c>
      <c r="I44" s="114"/>
      <c r="K44" s="98"/>
      <c r="L44" s="98"/>
      <c r="M44" s="98"/>
      <c r="N44" s="98"/>
      <c r="O44" s="98"/>
    </row>
    <row r="45" spans="1:15" x14ac:dyDescent="0.3">
      <c r="A45" s="109">
        <v>7</v>
      </c>
      <c r="B45" s="109" t="s">
        <v>44</v>
      </c>
      <c r="C45" s="115">
        <f>C25+C31</f>
        <v>409930.95999999996</v>
      </c>
      <c r="D45" s="115">
        <f>D25+D31</f>
        <v>84141.54</v>
      </c>
      <c r="E45" s="136"/>
      <c r="F45" s="136"/>
      <c r="G45" s="112">
        <f t="shared" si="1"/>
        <v>20.525783170902731</v>
      </c>
      <c r="H45" s="113">
        <v>24.44</v>
      </c>
      <c r="I45" s="114"/>
      <c r="K45" s="98"/>
      <c r="L45" s="98"/>
      <c r="M45" s="98"/>
      <c r="N45" s="98"/>
      <c r="O45" s="98"/>
    </row>
    <row r="46" spans="1:15" s="147" customFormat="1" x14ac:dyDescent="0.3">
      <c r="A46" s="140">
        <v>8</v>
      </c>
      <c r="B46" s="109" t="s">
        <v>125</v>
      </c>
      <c r="C46" s="141">
        <v>2757.16</v>
      </c>
      <c r="D46" s="142">
        <v>651.45000000000005</v>
      </c>
      <c r="E46" s="143"/>
      <c r="F46" s="143"/>
      <c r="G46" s="112">
        <f t="shared" si="1"/>
        <v>23.627573300062384</v>
      </c>
      <c r="H46" s="144">
        <v>21.56</v>
      </c>
      <c r="I46" s="145"/>
      <c r="J46" s="146"/>
    </row>
    <row r="47" spans="1:15" ht="37.5" x14ac:dyDescent="0.3">
      <c r="A47" s="109">
        <v>9</v>
      </c>
      <c r="B47" s="109" t="s">
        <v>60</v>
      </c>
      <c r="C47" s="115">
        <f>C9-C25</f>
        <v>-22956.949999999953</v>
      </c>
      <c r="D47" s="115">
        <f>D9-D25</f>
        <v>20796.595632800003</v>
      </c>
      <c r="E47" s="117"/>
      <c r="F47" s="117"/>
      <c r="G47" s="112">
        <f t="shared" si="1"/>
        <v>-90.589541000873581</v>
      </c>
      <c r="H47" s="113">
        <v>-2.92</v>
      </c>
      <c r="I47" s="148"/>
      <c r="K47" s="98"/>
      <c r="L47" s="98"/>
      <c r="M47" s="98"/>
      <c r="N47" s="98"/>
      <c r="O47" s="98"/>
    </row>
    <row r="48" spans="1:15" ht="37.5" x14ac:dyDescent="0.3">
      <c r="A48" s="109">
        <v>10</v>
      </c>
      <c r="B48" s="109" t="s">
        <v>61</v>
      </c>
      <c r="C48" s="115">
        <f>C9+C21+C22-C45-C46</f>
        <v>-97448.529999999941</v>
      </c>
      <c r="D48" s="132">
        <f>D9+D21+D22-D45-D46</f>
        <v>9644.6356328000074</v>
      </c>
      <c r="E48" s="117"/>
      <c r="F48" s="117"/>
      <c r="G48" s="112">
        <v>3.73</v>
      </c>
      <c r="H48" s="113">
        <v>3.73</v>
      </c>
      <c r="I48" s="148"/>
      <c r="J48" s="100"/>
      <c r="K48" s="98"/>
      <c r="L48" s="98"/>
      <c r="M48" s="98"/>
      <c r="N48" s="98"/>
      <c r="O48" s="98"/>
    </row>
    <row r="49" spans="1:15" ht="56.25" x14ac:dyDescent="0.3">
      <c r="A49" s="109">
        <v>11</v>
      </c>
      <c r="B49" s="109" t="s">
        <v>62</v>
      </c>
      <c r="C49" s="115">
        <f>C9+C21+C22-C26-C28-C29-C30-C31-C46</f>
        <v>-44116.999999999971</v>
      </c>
      <c r="D49" s="115">
        <f>D9+D21+D22-D26-D28-D29-D30-D31-D46</f>
        <v>22456.835632800001</v>
      </c>
      <c r="E49" s="111"/>
      <c r="F49" s="111"/>
      <c r="G49" s="112">
        <f>D49/C49*100</f>
        <v>-50.902907343654412</v>
      </c>
      <c r="H49" s="113">
        <v>-8.85</v>
      </c>
      <c r="I49" s="149"/>
      <c r="K49" s="98"/>
      <c r="L49" s="98"/>
      <c r="M49" s="98"/>
      <c r="N49" s="98"/>
      <c r="O49" s="98"/>
    </row>
    <row r="50" spans="1:15" x14ac:dyDescent="0.3">
      <c r="A50" s="150"/>
      <c r="B50" s="151"/>
      <c r="C50" s="152"/>
      <c r="D50" s="153"/>
      <c r="E50" s="154"/>
      <c r="F50" s="154"/>
      <c r="H50" s="112"/>
      <c r="K50" s="98"/>
      <c r="L50" s="98"/>
      <c r="M50" s="98"/>
      <c r="N50" s="98"/>
      <c r="O50" s="98"/>
    </row>
    <row r="51" spans="1:15" x14ac:dyDescent="0.3">
      <c r="A51" s="155"/>
      <c r="B51" s="156"/>
      <c r="D51" s="153"/>
      <c r="E51" s="154"/>
      <c r="F51" s="154"/>
      <c r="H51" s="222"/>
      <c r="K51" s="98"/>
      <c r="L51" s="98"/>
      <c r="M51" s="98"/>
      <c r="N51" s="98"/>
      <c r="O51" s="98"/>
    </row>
    <row r="52" spans="1:15" x14ac:dyDescent="0.3">
      <c r="A52" s="155"/>
      <c r="B52" s="156"/>
      <c r="D52" s="153"/>
      <c r="E52" s="154"/>
      <c r="F52" s="154"/>
      <c r="H52" s="223"/>
      <c r="K52" s="98"/>
      <c r="L52" s="98"/>
      <c r="M52" s="98"/>
      <c r="N52" s="98"/>
      <c r="O52" s="98"/>
    </row>
    <row r="53" spans="1:15" x14ac:dyDescent="0.3">
      <c r="B53" s="157">
        <v>46204</v>
      </c>
      <c r="H53" s="223"/>
      <c r="K53" s="98"/>
      <c r="L53" s="98"/>
      <c r="M53" s="98"/>
      <c r="N53" s="98"/>
      <c r="O53" s="98"/>
    </row>
    <row r="54" spans="1:15" s="205" customFormat="1" ht="63.75" thickBot="1" x14ac:dyDescent="0.3">
      <c r="B54" s="206" t="s">
        <v>163</v>
      </c>
      <c r="C54" s="206"/>
      <c r="D54" s="207"/>
      <c r="E54" s="207"/>
      <c r="F54" s="207"/>
      <c r="G54" s="206"/>
      <c r="H54" s="223"/>
      <c r="J54" s="208"/>
    </row>
    <row r="55" spans="1:15" s="205" customFormat="1" ht="32.25" thickBot="1" x14ac:dyDescent="0.3">
      <c r="B55" s="209"/>
      <c r="C55" s="210" t="s">
        <v>63</v>
      </c>
      <c r="D55" s="211" t="s">
        <v>64</v>
      </c>
      <c r="E55" s="212"/>
      <c r="F55" s="212"/>
      <c r="G55" s="210" t="s">
        <v>65</v>
      </c>
      <c r="H55" s="213"/>
      <c r="J55" s="208"/>
    </row>
    <row r="56" spans="1:15" s="205" customFormat="1" ht="16.5" thickBot="1" x14ac:dyDescent="0.3">
      <c r="B56" s="214"/>
      <c r="C56" s="215">
        <f>D31</f>
        <v>10505.48</v>
      </c>
      <c r="D56" s="216">
        <f>D46</f>
        <v>651.45000000000005</v>
      </c>
      <c r="E56" s="217"/>
      <c r="F56" s="217"/>
      <c r="G56" s="216">
        <f>C56+D56</f>
        <v>11156.93</v>
      </c>
      <c r="J56" s="208"/>
    </row>
    <row r="57" spans="1:15" s="205" customFormat="1" ht="16.5" thickBot="1" x14ac:dyDescent="0.3">
      <c r="D57" s="218"/>
      <c r="E57" s="219"/>
      <c r="F57" s="219"/>
      <c r="G57" s="216"/>
      <c r="H57" s="206"/>
      <c r="J57" s="208"/>
    </row>
    <row r="58" spans="1:15" x14ac:dyDescent="0.3">
      <c r="A58" s="76" t="s">
        <v>85</v>
      </c>
      <c r="B58" s="194" t="s">
        <v>161</v>
      </c>
      <c r="C58" s="194" t="s">
        <v>162</v>
      </c>
      <c r="D58" s="195"/>
      <c r="K58" s="98"/>
      <c r="L58" s="98"/>
      <c r="M58" s="98"/>
      <c r="N58" s="98"/>
      <c r="O58" s="98"/>
    </row>
    <row r="59" spans="1:15" ht="19.5" thickBot="1" x14ac:dyDescent="0.35">
      <c r="A59" s="76"/>
      <c r="B59" s="196" t="s">
        <v>71</v>
      </c>
      <c r="C59" s="76"/>
      <c r="D59" s="195"/>
      <c r="K59" s="98"/>
      <c r="L59" s="98"/>
      <c r="M59" s="98"/>
      <c r="N59" s="98"/>
      <c r="O59" s="98"/>
    </row>
    <row r="60" spans="1:15" ht="45" x14ac:dyDescent="0.3">
      <c r="A60" s="76"/>
      <c r="B60" s="197"/>
      <c r="C60" s="198" t="s">
        <v>68</v>
      </c>
      <c r="D60" s="199" t="s">
        <v>158</v>
      </c>
      <c r="E60" s="161"/>
      <c r="F60" s="162"/>
      <c r="K60" s="98"/>
      <c r="L60" s="98"/>
      <c r="M60" s="98"/>
      <c r="N60" s="98"/>
      <c r="O60" s="98"/>
    </row>
    <row r="61" spans="1:15" ht="19.5" thickBot="1" x14ac:dyDescent="0.35">
      <c r="A61" s="76"/>
      <c r="B61" s="200" t="s">
        <v>72</v>
      </c>
      <c r="C61" s="201">
        <v>-3561.14</v>
      </c>
      <c r="D61" s="202">
        <v>1570.01</v>
      </c>
      <c r="E61" s="163"/>
      <c r="F61" s="164"/>
      <c r="K61" s="98"/>
      <c r="L61" s="98"/>
      <c r="M61" s="98"/>
      <c r="N61" s="98"/>
      <c r="O61" s="98"/>
    </row>
    <row r="62" spans="1:15" ht="19.5" thickBot="1" x14ac:dyDescent="0.35">
      <c r="A62" s="76"/>
      <c r="B62" s="45" t="s">
        <v>73</v>
      </c>
      <c r="C62" s="201">
        <v>-39363</v>
      </c>
      <c r="D62" s="202">
        <v>1585.61</v>
      </c>
      <c r="E62" s="163"/>
      <c r="F62" s="164"/>
      <c r="G62" s="165"/>
      <c r="K62" s="98"/>
      <c r="L62" s="98"/>
      <c r="M62" s="98"/>
      <c r="N62" s="98"/>
      <c r="O62" s="98"/>
    </row>
    <row r="63" spans="1:15" ht="19.5" thickBot="1" x14ac:dyDescent="0.35">
      <c r="A63" s="76"/>
      <c r="B63" s="45" t="s">
        <v>74</v>
      </c>
      <c r="C63" s="203">
        <f>SUM(C61:C62)</f>
        <v>-42924.14</v>
      </c>
      <c r="D63" s="204">
        <f>D61-D62</f>
        <v>-15.599999999999909</v>
      </c>
      <c r="E63" s="163"/>
      <c r="F63" s="164"/>
      <c r="G63" s="165"/>
      <c r="H63" s="166"/>
      <c r="K63" s="98"/>
      <c r="L63" s="98"/>
      <c r="M63" s="98"/>
      <c r="N63" s="98"/>
      <c r="O63" s="98"/>
    </row>
    <row r="64" spans="1:15" x14ac:dyDescent="0.3">
      <c r="B64" s="156"/>
      <c r="G64" s="126"/>
      <c r="H64" s="166"/>
      <c r="K64" s="98"/>
      <c r="L64" s="98"/>
      <c r="M64" s="98"/>
      <c r="N64" s="98"/>
      <c r="O64" s="98"/>
    </row>
    <row r="65" spans="1:15" x14ac:dyDescent="0.3">
      <c r="B65" s="156"/>
      <c r="D65" s="98" t="s">
        <v>140</v>
      </c>
      <c r="E65" s="168"/>
      <c r="F65" s="168"/>
      <c r="H65" s="169"/>
      <c r="K65" s="98"/>
      <c r="L65" s="98"/>
      <c r="M65" s="98"/>
      <c r="N65" s="98"/>
      <c r="O65" s="98"/>
    </row>
    <row r="66" spans="1:15" x14ac:dyDescent="0.3">
      <c r="B66" s="156"/>
      <c r="D66" s="167"/>
      <c r="E66" s="168"/>
      <c r="F66" s="168"/>
      <c r="K66" s="98"/>
      <c r="L66" s="98"/>
      <c r="M66" s="98"/>
      <c r="N66" s="98"/>
      <c r="O66" s="98"/>
    </row>
    <row r="67" spans="1:15" x14ac:dyDescent="0.3">
      <c r="B67" s="160"/>
      <c r="D67" s="167"/>
      <c r="E67" s="168"/>
      <c r="F67" s="168"/>
      <c r="K67" s="98"/>
      <c r="L67" s="98"/>
      <c r="M67" s="98"/>
      <c r="N67" s="98"/>
      <c r="O67" s="98"/>
    </row>
    <row r="68" spans="1:15" x14ac:dyDescent="0.3">
      <c r="A68" s="233" t="s">
        <v>75</v>
      </c>
      <c r="B68" s="233"/>
      <c r="C68" s="233"/>
      <c r="D68" s="233"/>
      <c r="E68" s="233"/>
      <c r="F68" s="233"/>
      <c r="G68" s="233"/>
      <c r="K68" s="98"/>
      <c r="L68" s="98"/>
      <c r="M68" s="98"/>
      <c r="N68" s="98"/>
      <c r="O68" s="98"/>
    </row>
    <row r="69" spans="1:15" x14ac:dyDescent="0.3">
      <c r="A69" s="170"/>
      <c r="B69" s="170"/>
      <c r="C69" s="170"/>
      <c r="D69" s="170"/>
      <c r="E69" s="170"/>
      <c r="F69" s="170"/>
      <c r="G69" s="170"/>
      <c r="K69" s="98"/>
      <c r="L69" s="98"/>
      <c r="M69" s="98"/>
      <c r="N69" s="98"/>
      <c r="O69" s="98"/>
    </row>
    <row r="70" spans="1:15" x14ac:dyDescent="0.3">
      <c r="B70" s="157">
        <v>46204</v>
      </c>
      <c r="H70" s="170"/>
      <c r="K70" s="98"/>
      <c r="L70" s="98"/>
      <c r="M70" s="98"/>
      <c r="N70" s="98"/>
      <c r="O70" s="98"/>
    </row>
    <row r="71" spans="1:15" ht="19.5" x14ac:dyDescent="0.35">
      <c r="B71" s="171" t="s">
        <v>160</v>
      </c>
      <c r="K71" s="98"/>
      <c r="L71" s="98"/>
      <c r="M71" s="98"/>
      <c r="N71" s="98"/>
      <c r="O71" s="98"/>
    </row>
    <row r="72" spans="1:15" ht="69.95" customHeight="1" x14ac:dyDescent="0.3">
      <c r="B72" s="224" t="s">
        <v>76</v>
      </c>
      <c r="C72" s="225"/>
      <c r="D72" s="172" t="s">
        <v>142</v>
      </c>
      <c r="E72" s="173"/>
      <c r="F72" s="173"/>
      <c r="G72" s="172" t="s">
        <v>77</v>
      </c>
      <c r="H72" s="170"/>
      <c r="K72" s="98"/>
      <c r="L72" s="98"/>
      <c r="M72" s="98"/>
      <c r="N72" s="98"/>
      <c r="O72" s="98"/>
    </row>
    <row r="73" spans="1:15" x14ac:dyDescent="0.3">
      <c r="B73" s="184" t="s">
        <v>78</v>
      </c>
      <c r="C73" s="184"/>
      <c r="D73" s="128">
        <v>18508.330000000002</v>
      </c>
      <c r="E73" s="129"/>
      <c r="F73" s="129"/>
      <c r="G73" s="120">
        <v>4098.28</v>
      </c>
      <c r="K73" s="98"/>
      <c r="L73" s="98"/>
      <c r="M73" s="98"/>
      <c r="N73" s="98"/>
      <c r="O73" s="98"/>
    </row>
    <row r="74" spans="1:15" ht="18.600000000000001" customHeight="1" x14ac:dyDescent="0.3">
      <c r="B74" s="184" t="s">
        <v>79</v>
      </c>
      <c r="C74" s="184"/>
      <c r="D74" s="128">
        <v>22437.65</v>
      </c>
      <c r="E74" s="129"/>
      <c r="F74" s="129"/>
      <c r="G74" s="174">
        <v>4968.33</v>
      </c>
      <c r="H74" s="175"/>
      <c r="K74" s="98"/>
      <c r="L74" s="98"/>
      <c r="M74" s="98"/>
      <c r="N74" s="98"/>
      <c r="O74" s="98"/>
    </row>
    <row r="75" spans="1:15" x14ac:dyDescent="0.3">
      <c r="B75" s="184" t="s">
        <v>80</v>
      </c>
      <c r="C75" s="184"/>
      <c r="D75" s="128">
        <v>0</v>
      </c>
      <c r="E75" s="129"/>
      <c r="F75" s="129"/>
      <c r="G75" s="120">
        <v>0</v>
      </c>
      <c r="H75" s="175"/>
      <c r="K75" s="98"/>
      <c r="L75" s="98"/>
      <c r="M75" s="98"/>
      <c r="N75" s="98"/>
      <c r="O75" s="98"/>
    </row>
    <row r="76" spans="1:15" x14ac:dyDescent="0.3">
      <c r="B76" s="184" t="s">
        <v>81</v>
      </c>
      <c r="C76" s="184"/>
      <c r="D76" s="128">
        <v>3363.89</v>
      </c>
      <c r="E76" s="129"/>
      <c r="F76" s="129"/>
      <c r="G76" s="120">
        <v>961.12</v>
      </c>
      <c r="H76" s="175"/>
      <c r="K76" s="98"/>
      <c r="L76" s="98"/>
      <c r="M76" s="98"/>
      <c r="N76" s="98"/>
      <c r="O76" s="98"/>
    </row>
    <row r="77" spans="1:15" x14ac:dyDescent="0.3">
      <c r="B77" s="184" t="s">
        <v>82</v>
      </c>
      <c r="C77" s="184"/>
      <c r="D77" s="128">
        <v>1433.02</v>
      </c>
      <c r="E77" s="129"/>
      <c r="F77" s="129"/>
      <c r="G77" s="120">
        <v>409.44</v>
      </c>
      <c r="H77" s="175"/>
      <c r="K77" s="98"/>
      <c r="L77" s="98"/>
      <c r="M77" s="98"/>
      <c r="N77" s="98"/>
      <c r="O77" s="98"/>
    </row>
    <row r="78" spans="1:15" x14ac:dyDescent="0.3">
      <c r="B78" s="184" t="s">
        <v>83</v>
      </c>
      <c r="C78" s="184"/>
      <c r="D78" s="128">
        <v>0</v>
      </c>
      <c r="E78" s="129"/>
      <c r="F78" s="129"/>
      <c r="G78" s="120">
        <v>0</v>
      </c>
      <c r="H78" s="175"/>
      <c r="K78" s="98"/>
      <c r="L78" s="98"/>
      <c r="M78" s="98"/>
      <c r="N78" s="98"/>
      <c r="O78" s="98"/>
    </row>
    <row r="79" spans="1:15" x14ac:dyDescent="0.3">
      <c r="B79" s="184" t="s">
        <v>84</v>
      </c>
      <c r="C79" s="184"/>
      <c r="D79" s="176">
        <f>SUM(D73:D78)</f>
        <v>45742.89</v>
      </c>
      <c r="E79" s="176">
        <f>SUM(E73:E78)</f>
        <v>0</v>
      </c>
      <c r="F79" s="176"/>
      <c r="G79" s="176">
        <f>SUM(G73:G78)</f>
        <v>10437.170000000002</v>
      </c>
      <c r="H79" s="175"/>
      <c r="K79" s="98"/>
      <c r="L79" s="98"/>
      <c r="M79" s="98"/>
      <c r="N79" s="98"/>
      <c r="O79" s="98"/>
    </row>
    <row r="80" spans="1:15" x14ac:dyDescent="0.3">
      <c r="B80" s="177"/>
      <c r="C80" s="177"/>
      <c r="D80" s="178"/>
      <c r="E80" s="179"/>
      <c r="F80" s="179"/>
      <c r="G80" s="180"/>
      <c r="H80" s="126"/>
      <c r="O80" s="100"/>
    </row>
    <row r="81" spans="2:15" x14ac:dyDescent="0.3">
      <c r="B81" s="177"/>
      <c r="C81" s="177"/>
      <c r="D81" s="178"/>
      <c r="E81" s="179"/>
      <c r="F81" s="179"/>
      <c r="G81" s="180"/>
      <c r="O81" s="100"/>
    </row>
    <row r="82" spans="2:15" x14ac:dyDescent="0.3">
      <c r="B82" s="170" t="s">
        <v>18</v>
      </c>
      <c r="C82" s="170"/>
      <c r="D82" s="170"/>
      <c r="E82" s="181"/>
      <c r="F82" s="181"/>
      <c r="G82" s="182"/>
      <c r="I82" s="226"/>
      <c r="O82" s="100"/>
    </row>
    <row r="83" spans="2:15" x14ac:dyDescent="0.3">
      <c r="B83" s="177"/>
      <c r="C83" s="177"/>
      <c r="D83" s="178"/>
      <c r="E83" s="179"/>
      <c r="F83" s="179"/>
      <c r="G83" s="180"/>
      <c r="H83" s="182"/>
      <c r="I83" s="126"/>
      <c r="O83" s="100"/>
    </row>
    <row r="84" spans="2:15" ht="75" x14ac:dyDescent="0.3">
      <c r="B84" s="172" t="s">
        <v>119</v>
      </c>
      <c r="C84" s="172" t="s">
        <v>142</v>
      </c>
      <c r="D84" s="173" t="s">
        <v>145</v>
      </c>
      <c r="E84" s="183"/>
      <c r="F84" s="183"/>
      <c r="G84" s="180"/>
      <c r="I84" s="126"/>
      <c r="O84" s="100"/>
    </row>
    <row r="85" spans="2:15" x14ac:dyDescent="0.3">
      <c r="B85" s="184" t="s">
        <v>120</v>
      </c>
      <c r="C85" s="120">
        <v>0</v>
      </c>
      <c r="D85" s="185">
        <v>0</v>
      </c>
      <c r="E85" s="186"/>
      <c r="F85" s="186"/>
      <c r="G85" s="180"/>
      <c r="I85" s="126"/>
      <c r="O85" s="100"/>
    </row>
    <row r="86" spans="2:15" x14ac:dyDescent="0.3">
      <c r="B86" s="184" t="s">
        <v>121</v>
      </c>
      <c r="C86" s="120">
        <v>1600</v>
      </c>
      <c r="D86" s="185">
        <v>627.92999999999995</v>
      </c>
      <c r="E86" s="186"/>
      <c r="F86" s="186"/>
      <c r="G86" s="180"/>
      <c r="I86" s="126"/>
      <c r="O86" s="100"/>
    </row>
    <row r="87" spans="2:15" x14ac:dyDescent="0.3">
      <c r="B87" s="184" t="s">
        <v>122</v>
      </c>
      <c r="C87" s="120">
        <v>15500</v>
      </c>
      <c r="D87" s="120">
        <v>4622.49</v>
      </c>
      <c r="E87" s="187"/>
      <c r="F87" s="187"/>
      <c r="G87" s="180"/>
      <c r="H87" s="126"/>
      <c r="I87" s="126"/>
      <c r="O87" s="100"/>
    </row>
    <row r="88" spans="2:15" x14ac:dyDescent="0.3">
      <c r="B88" s="184" t="s">
        <v>164</v>
      </c>
      <c r="C88" s="120">
        <v>0</v>
      </c>
      <c r="D88" s="185">
        <v>-0.81</v>
      </c>
      <c r="E88" s="186"/>
      <c r="F88" s="186"/>
      <c r="G88" s="180"/>
      <c r="H88" s="126"/>
      <c r="I88" s="126"/>
      <c r="J88" s="100"/>
      <c r="O88" s="100"/>
    </row>
    <row r="89" spans="2:15" x14ac:dyDescent="0.3">
      <c r="B89" s="184" t="s">
        <v>123</v>
      </c>
      <c r="C89" s="120">
        <v>1655</v>
      </c>
      <c r="D89" s="185">
        <v>192.29</v>
      </c>
      <c r="E89" s="186"/>
      <c r="F89" s="186"/>
      <c r="G89" s="180"/>
      <c r="H89" s="126"/>
      <c r="I89" s="126"/>
      <c r="O89" s="100"/>
    </row>
    <row r="90" spans="2:15" x14ac:dyDescent="0.3">
      <c r="B90" s="184" t="s">
        <v>124</v>
      </c>
      <c r="C90" s="120">
        <v>3184.67</v>
      </c>
      <c r="D90" s="185">
        <v>76.53</v>
      </c>
      <c r="E90" s="186"/>
      <c r="F90" s="186"/>
      <c r="G90" s="180"/>
      <c r="H90" s="126"/>
      <c r="I90" s="126"/>
      <c r="O90" s="100"/>
    </row>
    <row r="91" spans="2:15" x14ac:dyDescent="0.3">
      <c r="B91" s="188" t="s">
        <v>98</v>
      </c>
      <c r="C91" s="189">
        <f>SUM(C85:C90)</f>
        <v>21939.67</v>
      </c>
      <c r="D91" s="189">
        <f>SUM(D85:D90)</f>
        <v>5518.4299999999994</v>
      </c>
      <c r="E91" s="190"/>
      <c r="F91" s="190"/>
      <c r="G91" s="180"/>
      <c r="H91" s="126"/>
      <c r="I91" s="126"/>
      <c r="O91" s="100"/>
    </row>
    <row r="92" spans="2:15" x14ac:dyDescent="0.3">
      <c r="B92" s="177"/>
      <c r="C92" s="177"/>
      <c r="D92" s="178"/>
      <c r="E92" s="179"/>
      <c r="F92" s="179"/>
      <c r="G92" s="180"/>
      <c r="H92" s="126"/>
      <c r="I92" s="126"/>
      <c r="O92" s="100"/>
    </row>
    <row r="93" spans="2:15" x14ac:dyDescent="0.3">
      <c r="B93" s="156"/>
      <c r="D93" s="153"/>
      <c r="E93" s="154"/>
      <c r="F93" s="154"/>
      <c r="I93" s="126"/>
      <c r="O93" s="191"/>
    </row>
    <row r="94" spans="2:15" x14ac:dyDescent="0.3">
      <c r="B94" s="192"/>
      <c r="I94" s="126"/>
    </row>
    <row r="95" spans="2:15" x14ac:dyDescent="0.3">
      <c r="I95" s="126"/>
    </row>
    <row r="96" spans="2:15" x14ac:dyDescent="0.3">
      <c r="I96" s="126"/>
    </row>
    <row r="97" spans="3:10" x14ac:dyDescent="0.3">
      <c r="D97" s="98" t="s">
        <v>140</v>
      </c>
      <c r="I97" s="126"/>
    </row>
    <row r="98" spans="3:10" x14ac:dyDescent="0.3">
      <c r="C98" s="182"/>
      <c r="D98" s="182"/>
      <c r="E98" s="182"/>
      <c r="F98" s="182"/>
      <c r="G98" s="182"/>
      <c r="I98" s="182"/>
      <c r="J98" s="182"/>
    </row>
    <row r="99" spans="3:10" x14ac:dyDescent="0.3">
      <c r="H99" s="182"/>
    </row>
    <row r="100" spans="3:10" x14ac:dyDescent="0.3">
      <c r="I100" s="126"/>
    </row>
  </sheetData>
  <mergeCells count="4">
    <mergeCell ref="A2:H2"/>
    <mergeCell ref="A4:H4"/>
    <mergeCell ref="A3:H3"/>
    <mergeCell ref="A68:G68"/>
  </mergeCells>
  <pageMargins left="0" right="0" top="0.74803149606299213" bottom="0.74803149606299213" header="0.31496062992125984" footer="0.31496062992125984"/>
  <pageSetup paperSize="9" scale="97" orientation="portrait" r:id="rId1"/>
  <rowBreaks count="2" manualBreakCount="2">
    <brk id="33" max="7" man="1"/>
    <brk id="65" max="7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N25"/>
  <sheetViews>
    <sheetView view="pageBreakPreview" zoomScale="60" zoomScaleNormal="120" workbookViewId="0">
      <selection activeCell="E14" sqref="E14"/>
    </sheetView>
  </sheetViews>
  <sheetFormatPr defaultRowHeight="15" x14ac:dyDescent="0.25"/>
  <cols>
    <col min="2" max="2" width="7.85546875" customWidth="1"/>
    <col min="3" max="3" width="31.5703125" customWidth="1"/>
    <col min="4" max="4" width="14.140625" customWidth="1"/>
    <col min="5" max="5" width="22.85546875" customWidth="1"/>
    <col min="6" max="6" width="0" hidden="1" customWidth="1"/>
    <col min="8" max="8" width="11.85546875" bestFit="1" customWidth="1"/>
    <col min="10" max="10" width="18" customWidth="1"/>
    <col min="11" max="11" width="13.85546875" customWidth="1"/>
    <col min="13" max="13" width="9.28515625" bestFit="1" customWidth="1"/>
    <col min="14" max="14" width="21" customWidth="1"/>
  </cols>
  <sheetData>
    <row r="1" spans="2:14" ht="15.75" x14ac:dyDescent="0.25">
      <c r="B1" s="83" t="s">
        <v>136</v>
      </c>
    </row>
    <row r="2" spans="2:14" ht="15.75" x14ac:dyDescent="0.25">
      <c r="D2" s="41" t="s">
        <v>113</v>
      </c>
    </row>
    <row r="3" spans="2:14" ht="30" x14ac:dyDescent="0.25">
      <c r="B3" s="63" t="s">
        <v>66</v>
      </c>
      <c r="C3" s="63" t="s">
        <v>67</v>
      </c>
      <c r="D3" s="63" t="s">
        <v>68</v>
      </c>
      <c r="E3" s="97" t="s">
        <v>146</v>
      </c>
    </row>
    <row r="4" spans="2:14" ht="15.75" x14ac:dyDescent="0.25">
      <c r="B4" s="234">
        <v>1</v>
      </c>
      <c r="C4" s="64" t="s">
        <v>126</v>
      </c>
      <c r="D4" s="235">
        <v>96683.88</v>
      </c>
      <c r="E4" s="236">
        <v>2016.69</v>
      </c>
    </row>
    <row r="5" spans="2:14" ht="31.5" x14ac:dyDescent="0.25">
      <c r="B5" s="234"/>
      <c r="C5" s="65" t="s">
        <v>127</v>
      </c>
      <c r="D5" s="235"/>
      <c r="E5" s="236"/>
      <c r="H5" s="80"/>
      <c r="J5" s="80" t="s">
        <v>85</v>
      </c>
    </row>
    <row r="6" spans="2:14" ht="31.5" x14ac:dyDescent="0.25">
      <c r="B6" s="234"/>
      <c r="C6" s="65" t="s">
        <v>128</v>
      </c>
      <c r="D6" s="235"/>
      <c r="E6" s="236"/>
      <c r="J6" s="27"/>
      <c r="K6" s="78"/>
      <c r="N6" s="78"/>
    </row>
    <row r="7" spans="2:14" ht="37.5" customHeight="1" x14ac:dyDescent="0.25">
      <c r="B7" s="66">
        <v>2</v>
      </c>
      <c r="C7" s="64" t="s">
        <v>69</v>
      </c>
      <c r="D7" s="67">
        <v>500</v>
      </c>
      <c r="E7" s="77">
        <v>0</v>
      </c>
      <c r="J7" s="79"/>
      <c r="K7" s="78"/>
    </row>
    <row r="8" spans="2:14" ht="37.5" customHeight="1" x14ac:dyDescent="0.25">
      <c r="B8" s="66">
        <v>3</v>
      </c>
      <c r="C8" s="64" t="s">
        <v>129</v>
      </c>
      <c r="D8" s="68">
        <v>3357.78</v>
      </c>
      <c r="E8" s="77">
        <v>403.44</v>
      </c>
      <c r="K8" s="78"/>
    </row>
    <row r="9" spans="2:14" ht="37.5" customHeight="1" x14ac:dyDescent="0.25">
      <c r="B9" s="66">
        <v>4</v>
      </c>
      <c r="C9" s="64" t="s">
        <v>130</v>
      </c>
      <c r="D9" s="69">
        <v>-7936.64</v>
      </c>
      <c r="E9" s="77">
        <v>-1991.84</v>
      </c>
      <c r="J9" s="78"/>
      <c r="K9" s="78"/>
    </row>
    <row r="10" spans="2:14" ht="37.5" customHeight="1" x14ac:dyDescent="0.25">
      <c r="B10" s="66">
        <v>5</v>
      </c>
      <c r="C10" s="64" t="s">
        <v>131</v>
      </c>
      <c r="D10" s="69">
        <v>-37580.629999999997</v>
      </c>
      <c r="E10" s="77">
        <v>-9248.25</v>
      </c>
      <c r="J10" s="78"/>
      <c r="K10" s="78"/>
    </row>
    <row r="11" spans="2:14" ht="37.5" customHeight="1" x14ac:dyDescent="0.25">
      <c r="B11" s="66">
        <v>6</v>
      </c>
      <c r="C11" s="64" t="s">
        <v>132</v>
      </c>
      <c r="D11" s="69">
        <v>0</v>
      </c>
      <c r="E11" s="77">
        <v>-834.89</v>
      </c>
      <c r="J11" s="78"/>
      <c r="K11" s="78"/>
    </row>
    <row r="12" spans="2:14" ht="37.5" customHeight="1" x14ac:dyDescent="0.25">
      <c r="B12" s="66">
        <v>7</v>
      </c>
      <c r="C12" s="64" t="s">
        <v>133</v>
      </c>
      <c r="D12" s="69">
        <v>0</v>
      </c>
      <c r="E12" s="77">
        <v>25.81</v>
      </c>
      <c r="J12" s="78"/>
      <c r="K12" s="78"/>
      <c r="N12" s="27"/>
    </row>
    <row r="13" spans="2:14" ht="37.5" customHeight="1" x14ac:dyDescent="0.25">
      <c r="B13" s="66">
        <v>8</v>
      </c>
      <c r="C13" s="64" t="s">
        <v>70</v>
      </c>
      <c r="D13" s="70">
        <v>0</v>
      </c>
      <c r="E13" s="87">
        <v>-15.6</v>
      </c>
    </row>
    <row r="14" spans="2:14" ht="29.25" customHeight="1" thickBot="1" x14ac:dyDescent="0.3">
      <c r="B14" s="73"/>
      <c r="C14" s="74" t="s">
        <v>65</v>
      </c>
      <c r="D14" s="75">
        <f>SUM(D4:D13)</f>
        <v>55024.390000000007</v>
      </c>
      <c r="E14" s="89">
        <f>E4+E7+E8+E9+E10+E11+E12+E13</f>
        <v>-9644.64</v>
      </c>
      <c r="G14" s="79"/>
    </row>
    <row r="15" spans="2:14" ht="15.75" x14ac:dyDescent="0.25">
      <c r="B15" s="26"/>
      <c r="C15" s="26"/>
      <c r="D15" s="71"/>
      <c r="E15" s="72"/>
    </row>
    <row r="16" spans="2:14" x14ac:dyDescent="0.25">
      <c r="E16" s="78"/>
      <c r="N16" s="237"/>
    </row>
    <row r="17" spans="14:14" x14ac:dyDescent="0.25">
      <c r="N17" s="237"/>
    </row>
    <row r="18" spans="14:14" x14ac:dyDescent="0.25">
      <c r="N18" s="237"/>
    </row>
    <row r="19" spans="14:14" ht="15.75" x14ac:dyDescent="0.25">
      <c r="N19" s="61"/>
    </row>
    <row r="20" spans="14:14" ht="15.75" x14ac:dyDescent="0.25">
      <c r="N20" s="61"/>
    </row>
    <row r="21" spans="14:14" ht="15.75" x14ac:dyDescent="0.25">
      <c r="N21" s="61"/>
    </row>
    <row r="22" spans="14:14" ht="15.75" x14ac:dyDescent="0.25">
      <c r="N22" s="61"/>
    </row>
    <row r="23" spans="14:14" ht="15.75" x14ac:dyDescent="0.25">
      <c r="N23" s="61"/>
    </row>
    <row r="24" spans="14:14" ht="15.75" x14ac:dyDescent="0.25">
      <c r="N24" s="62"/>
    </row>
    <row r="25" spans="14:14" x14ac:dyDescent="0.25">
      <c r="N25" s="51"/>
    </row>
  </sheetData>
  <mergeCells count="4">
    <mergeCell ref="B4:B6"/>
    <mergeCell ref="D4:D6"/>
    <mergeCell ref="E4:E6"/>
    <mergeCell ref="N16:N18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29"/>
  <sheetViews>
    <sheetView view="pageBreakPreview" zoomScale="60" workbookViewId="0">
      <selection activeCell="U11" sqref="U11"/>
    </sheetView>
  </sheetViews>
  <sheetFormatPr defaultRowHeight="15" x14ac:dyDescent="0.25"/>
  <cols>
    <col min="1" max="1" width="11.85546875" customWidth="1"/>
    <col min="2" max="2" width="16.28515625" customWidth="1"/>
    <col min="3" max="3" width="10" customWidth="1"/>
    <col min="4" max="4" width="10.85546875" customWidth="1"/>
    <col min="5" max="5" width="10.42578125" customWidth="1"/>
    <col min="6" max="6" width="13.140625" customWidth="1"/>
    <col min="7" max="7" width="11.85546875" hidden="1" customWidth="1"/>
  </cols>
  <sheetData>
    <row r="1" spans="1:20" ht="15.75" x14ac:dyDescent="0.25">
      <c r="A1" s="18" t="s">
        <v>86</v>
      </c>
      <c r="B1" s="18"/>
      <c r="C1" s="18"/>
      <c r="D1" s="18"/>
      <c r="E1" s="18"/>
      <c r="F1" s="18"/>
      <c r="G1" s="18"/>
      <c r="H1" s="18"/>
    </row>
    <row r="2" spans="1:20" ht="15.75" x14ac:dyDescent="0.25">
      <c r="A2" s="243" t="s">
        <v>151</v>
      </c>
      <c r="B2" s="243"/>
      <c r="C2" s="243"/>
      <c r="D2" s="243"/>
      <c r="E2" s="243"/>
      <c r="F2" s="243"/>
      <c r="G2" s="243"/>
      <c r="H2" s="243"/>
    </row>
    <row r="3" spans="1:20" x14ac:dyDescent="0.25">
      <c r="A3" s="241" t="s">
        <v>87</v>
      </c>
      <c r="B3" s="241"/>
      <c r="C3" s="241"/>
      <c r="D3" s="241"/>
      <c r="E3" s="241"/>
      <c r="F3" s="241"/>
      <c r="G3" s="241"/>
    </row>
    <row r="4" spans="1:20" ht="15.75" thickBot="1" x14ac:dyDescent="0.3"/>
    <row r="5" spans="1:20" ht="15.75" thickBot="1" x14ac:dyDescent="0.3">
      <c r="A5" s="238" t="s">
        <v>143</v>
      </c>
      <c r="B5" s="239"/>
      <c r="C5" s="239"/>
      <c r="D5" s="240"/>
      <c r="E5" s="238" t="s">
        <v>137</v>
      </c>
      <c r="F5" s="239"/>
      <c r="G5" s="239"/>
      <c r="H5" s="240"/>
    </row>
    <row r="6" spans="1:20" ht="42" customHeight="1" thickBot="1" x14ac:dyDescent="0.3">
      <c r="A6" s="3" t="s">
        <v>88</v>
      </c>
      <c r="B6" s="2" t="s">
        <v>111</v>
      </c>
      <c r="C6" s="2" t="s">
        <v>89</v>
      </c>
      <c r="D6" s="28" t="s">
        <v>90</v>
      </c>
      <c r="E6" s="48" t="s">
        <v>118</v>
      </c>
      <c r="F6" s="48" t="s">
        <v>89</v>
      </c>
      <c r="G6" s="49" t="s">
        <v>90</v>
      </c>
      <c r="H6" s="48" t="s">
        <v>90</v>
      </c>
    </row>
    <row r="7" spans="1:20" ht="15.75" thickBot="1" x14ac:dyDescent="0.3">
      <c r="A7" s="5" t="s">
        <v>91</v>
      </c>
      <c r="B7" s="6" t="s">
        <v>110</v>
      </c>
      <c r="C7" s="34" t="s">
        <v>110</v>
      </c>
      <c r="D7" s="47" t="s">
        <v>110</v>
      </c>
      <c r="E7" s="47" t="s">
        <v>110</v>
      </c>
      <c r="F7" s="34" t="s">
        <v>110</v>
      </c>
      <c r="G7" s="47" t="s">
        <v>110</v>
      </c>
      <c r="H7" s="47" t="s">
        <v>110</v>
      </c>
    </row>
    <row r="8" spans="1:20" ht="15.75" thickBot="1" x14ac:dyDescent="0.3">
      <c r="A8" s="3" t="s">
        <v>92</v>
      </c>
      <c r="B8" s="6" t="s">
        <v>110</v>
      </c>
      <c r="C8" s="34" t="s">
        <v>110</v>
      </c>
      <c r="D8" s="47" t="s">
        <v>110</v>
      </c>
      <c r="E8" s="47" t="s">
        <v>110</v>
      </c>
      <c r="F8" s="34" t="s">
        <v>110</v>
      </c>
      <c r="G8" s="47" t="s">
        <v>110</v>
      </c>
      <c r="H8" s="47" t="s">
        <v>110</v>
      </c>
    </row>
    <row r="9" spans="1:20" ht="15.75" thickBot="1" x14ac:dyDescent="0.3">
      <c r="A9" s="3" t="s">
        <v>93</v>
      </c>
      <c r="B9" s="6" t="s">
        <v>110</v>
      </c>
      <c r="C9" s="34" t="s">
        <v>110</v>
      </c>
      <c r="D9" s="47" t="s">
        <v>110</v>
      </c>
      <c r="E9" s="47" t="s">
        <v>110</v>
      </c>
      <c r="F9" s="34" t="s">
        <v>110</v>
      </c>
      <c r="G9" s="47" t="s">
        <v>110</v>
      </c>
      <c r="H9" s="47" t="s">
        <v>110</v>
      </c>
    </row>
    <row r="10" spans="1:20" ht="15.75" thickBot="1" x14ac:dyDescent="0.3">
      <c r="A10" s="3" t="s">
        <v>94</v>
      </c>
      <c r="B10" s="6" t="s">
        <v>110</v>
      </c>
      <c r="C10" s="34" t="s">
        <v>110</v>
      </c>
      <c r="D10" s="47" t="s">
        <v>110</v>
      </c>
      <c r="E10" s="47" t="s">
        <v>110</v>
      </c>
      <c r="F10" s="34" t="s">
        <v>110</v>
      </c>
      <c r="G10" s="47" t="s">
        <v>110</v>
      </c>
      <c r="H10" s="47" t="s">
        <v>110</v>
      </c>
    </row>
    <row r="11" spans="1:20" ht="15.75" thickBot="1" x14ac:dyDescent="0.3">
      <c r="A11" s="3" t="s">
        <v>95</v>
      </c>
      <c r="B11" s="6"/>
      <c r="C11" s="6"/>
      <c r="D11" s="6"/>
      <c r="E11" s="47" t="s">
        <v>110</v>
      </c>
      <c r="F11" s="34" t="s">
        <v>110</v>
      </c>
      <c r="G11" s="47" t="s">
        <v>110</v>
      </c>
      <c r="H11" s="47" t="s">
        <v>110</v>
      </c>
    </row>
    <row r="12" spans="1:20" ht="15.75" thickBot="1" x14ac:dyDescent="0.3">
      <c r="A12" s="3" t="s">
        <v>54</v>
      </c>
      <c r="B12" s="6"/>
      <c r="C12" s="6"/>
      <c r="D12" s="6"/>
      <c r="E12" s="47" t="s">
        <v>110</v>
      </c>
      <c r="F12" s="34" t="s">
        <v>110</v>
      </c>
      <c r="G12" s="47" t="s">
        <v>110</v>
      </c>
      <c r="H12" s="47" t="s">
        <v>110</v>
      </c>
    </row>
    <row r="13" spans="1:20" ht="15.75" thickBot="1" x14ac:dyDescent="0.3">
      <c r="A13" s="3" t="s">
        <v>55</v>
      </c>
      <c r="B13" s="6"/>
      <c r="C13" s="6"/>
      <c r="D13" s="6"/>
      <c r="E13" s="47" t="s">
        <v>110</v>
      </c>
      <c r="F13" s="34" t="s">
        <v>110</v>
      </c>
      <c r="G13" s="47" t="s">
        <v>110</v>
      </c>
      <c r="H13" s="47" t="s">
        <v>110</v>
      </c>
    </row>
    <row r="14" spans="1:20" ht="15.75" thickBot="1" x14ac:dyDescent="0.3">
      <c r="A14" s="3" t="s">
        <v>56</v>
      </c>
      <c r="B14" s="6"/>
      <c r="C14" s="6"/>
      <c r="D14" s="6"/>
      <c r="E14" s="47" t="s">
        <v>110</v>
      </c>
      <c r="F14" s="34" t="s">
        <v>110</v>
      </c>
      <c r="G14" s="47" t="s">
        <v>110</v>
      </c>
      <c r="H14" s="47" t="s">
        <v>110</v>
      </c>
    </row>
    <row r="15" spans="1:20" ht="15.75" thickBot="1" x14ac:dyDescent="0.3">
      <c r="A15" s="3" t="s">
        <v>57</v>
      </c>
      <c r="B15" s="6"/>
      <c r="C15" s="6"/>
      <c r="D15" s="6"/>
      <c r="E15" s="47" t="s">
        <v>110</v>
      </c>
      <c r="F15" s="34" t="s">
        <v>110</v>
      </c>
      <c r="G15" s="47" t="s">
        <v>110</v>
      </c>
      <c r="H15" s="47" t="s">
        <v>110</v>
      </c>
      <c r="T15" s="80" t="s">
        <v>85</v>
      </c>
    </row>
    <row r="16" spans="1:20" ht="15.75" thickBot="1" x14ac:dyDescent="0.3">
      <c r="A16" s="3" t="s">
        <v>58</v>
      </c>
      <c r="B16" s="6"/>
      <c r="C16" s="6"/>
      <c r="D16" s="6"/>
      <c r="E16" s="47" t="s">
        <v>110</v>
      </c>
      <c r="F16" s="34" t="s">
        <v>110</v>
      </c>
      <c r="G16" s="47" t="s">
        <v>110</v>
      </c>
      <c r="H16" s="47" t="s">
        <v>110</v>
      </c>
    </row>
    <row r="17" spans="1:8" ht="15.75" thickBot="1" x14ac:dyDescent="0.3">
      <c r="A17" s="3" t="s">
        <v>59</v>
      </c>
      <c r="B17" s="6"/>
      <c r="C17" s="6"/>
      <c r="D17" s="6"/>
      <c r="E17" s="47" t="s">
        <v>110</v>
      </c>
      <c r="F17" s="34" t="s">
        <v>110</v>
      </c>
      <c r="G17" s="47" t="s">
        <v>110</v>
      </c>
      <c r="H17" s="47" t="s">
        <v>110</v>
      </c>
    </row>
    <row r="18" spans="1:8" ht="15.75" thickBot="1" x14ac:dyDescent="0.3">
      <c r="A18" s="3" t="s">
        <v>96</v>
      </c>
      <c r="B18" s="6"/>
      <c r="C18" s="6"/>
      <c r="D18" s="6"/>
      <c r="E18" s="47" t="s">
        <v>110</v>
      </c>
      <c r="F18" s="34" t="s">
        <v>110</v>
      </c>
      <c r="G18" s="47" t="s">
        <v>110</v>
      </c>
      <c r="H18" s="47" t="s">
        <v>110</v>
      </c>
    </row>
    <row r="19" spans="1:8" ht="15.75" thickBot="1" x14ac:dyDescent="0.3">
      <c r="A19" s="3" t="s">
        <v>97</v>
      </c>
      <c r="B19" s="2"/>
      <c r="C19" s="2"/>
      <c r="D19" s="33"/>
      <c r="E19" s="91"/>
      <c r="F19" s="91"/>
      <c r="G19" s="92"/>
      <c r="H19" s="91"/>
    </row>
    <row r="20" spans="1:8" ht="15.75" thickBot="1" x14ac:dyDescent="0.3">
      <c r="A20" s="3" t="s">
        <v>98</v>
      </c>
      <c r="B20" s="2"/>
      <c r="C20" s="2"/>
      <c r="D20" s="33"/>
      <c r="E20" s="48"/>
      <c r="F20" s="48"/>
      <c r="G20" s="50"/>
      <c r="H20" s="48"/>
    </row>
    <row r="22" spans="1:8" x14ac:dyDescent="0.25">
      <c r="A22" s="242" t="s">
        <v>112</v>
      </c>
      <c r="B22" s="242"/>
      <c r="C22" s="242"/>
      <c r="D22" s="242"/>
      <c r="E22" s="242"/>
      <c r="F22" s="242"/>
    </row>
    <row r="29" spans="1:8" x14ac:dyDescent="0.25">
      <c r="E29" s="80" t="s">
        <v>140</v>
      </c>
    </row>
  </sheetData>
  <mergeCells count="5">
    <mergeCell ref="A5:D5"/>
    <mergeCell ref="A3:G3"/>
    <mergeCell ref="A22:F22"/>
    <mergeCell ref="E5:H5"/>
    <mergeCell ref="A2:H2"/>
  </mergeCells>
  <pageMargins left="0.7" right="0.7" top="0.75" bottom="0.75" header="0.3" footer="0.3"/>
  <pageSetup paperSize="9" orientation="portrait" r:id="rId1"/>
  <colBreaks count="1" manualBreakCount="1">
    <brk id="8" max="28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9"/>
  <sheetViews>
    <sheetView view="pageBreakPreview" zoomScale="60" workbookViewId="0">
      <selection activeCell="J10" sqref="J10"/>
    </sheetView>
  </sheetViews>
  <sheetFormatPr defaultRowHeight="15" x14ac:dyDescent="0.25"/>
  <cols>
    <col min="1" max="1" width="19.42578125" customWidth="1"/>
    <col min="2" max="5" width="14" customWidth="1"/>
    <col min="7" max="7" width="0" hidden="1" customWidth="1"/>
    <col min="9" max="9" width="9.42578125" bestFit="1" customWidth="1"/>
  </cols>
  <sheetData>
    <row r="1" spans="1:10" ht="15.75" x14ac:dyDescent="0.25">
      <c r="A1" s="4" t="s">
        <v>117</v>
      </c>
    </row>
    <row r="2" spans="1:10" ht="15.75" x14ac:dyDescent="0.25">
      <c r="A2" s="246" t="s">
        <v>99</v>
      </c>
      <c r="B2" s="246"/>
      <c r="C2" s="246"/>
      <c r="D2" s="246"/>
      <c r="E2" s="246"/>
      <c r="F2" s="246"/>
    </row>
    <row r="3" spans="1:10" ht="15.75" x14ac:dyDescent="0.25">
      <c r="A3" s="246" t="s">
        <v>100</v>
      </c>
      <c r="B3" s="246"/>
      <c r="C3" s="246"/>
      <c r="D3" s="246"/>
      <c r="E3" s="246"/>
      <c r="F3" s="246"/>
    </row>
    <row r="4" spans="1:10" ht="15.75" x14ac:dyDescent="0.25">
      <c r="A4" s="247" t="s">
        <v>152</v>
      </c>
      <c r="B4" s="247"/>
      <c r="C4" s="247"/>
      <c r="D4" s="247"/>
      <c r="E4" s="247"/>
      <c r="F4" s="247"/>
    </row>
    <row r="5" spans="1:10" ht="16.5" thickBot="1" x14ac:dyDescent="0.3">
      <c r="A5" s="42" t="s">
        <v>114</v>
      </c>
    </row>
    <row r="6" spans="1:10" ht="15.75" thickBot="1" x14ac:dyDescent="0.3">
      <c r="A6" s="7" t="s">
        <v>46</v>
      </c>
      <c r="B6" s="244" t="s">
        <v>143</v>
      </c>
      <c r="C6" s="245"/>
      <c r="D6" s="244" t="s">
        <v>137</v>
      </c>
      <c r="E6" s="245"/>
    </row>
    <row r="7" spans="1:10" ht="15.75" thickBot="1" x14ac:dyDescent="0.3">
      <c r="A7" s="8"/>
      <c r="B7" s="9" t="s">
        <v>47</v>
      </c>
      <c r="C7" s="9" t="s">
        <v>48</v>
      </c>
      <c r="D7" s="9" t="s">
        <v>47</v>
      </c>
      <c r="E7" s="9" t="s">
        <v>48</v>
      </c>
    </row>
    <row r="8" spans="1:10" ht="15.75" thickBot="1" x14ac:dyDescent="0.3">
      <c r="A8" s="3" t="s">
        <v>49</v>
      </c>
      <c r="B8" s="29">
        <v>23593.67</v>
      </c>
      <c r="C8" s="29">
        <v>23593.67</v>
      </c>
      <c r="D8" s="10">
        <v>20470.490000000002</v>
      </c>
      <c r="E8" s="10">
        <v>20470.490000000002</v>
      </c>
    </row>
    <row r="9" spans="1:10" ht="15.75" thickBot="1" x14ac:dyDescent="0.3">
      <c r="A9" s="3" t="s">
        <v>50</v>
      </c>
      <c r="B9" s="29">
        <v>21304.22</v>
      </c>
      <c r="C9" s="29">
        <v>44897.9</v>
      </c>
      <c r="D9" s="29">
        <v>20930.639999999996</v>
      </c>
      <c r="E9" s="10">
        <v>41401.129999999997</v>
      </c>
      <c r="I9" s="78"/>
    </row>
    <row r="10" spans="1:10" ht="15.75" thickBot="1" x14ac:dyDescent="0.3">
      <c r="A10" s="3" t="s">
        <v>51</v>
      </c>
      <c r="B10" s="29">
        <v>22736.58</v>
      </c>
      <c r="C10" s="52">
        <v>67634.48</v>
      </c>
      <c r="D10" s="52">
        <v>22273.760000000002</v>
      </c>
      <c r="E10" s="52">
        <v>63674.89</v>
      </c>
      <c r="J10" s="78"/>
    </row>
    <row r="11" spans="1:10" ht="15.75" thickBot="1" x14ac:dyDescent="0.3">
      <c r="A11" s="3" t="s">
        <v>94</v>
      </c>
      <c r="B11" s="29">
        <v>26798.18</v>
      </c>
      <c r="C11" s="52">
        <f>C10+B11</f>
        <v>94432.66</v>
      </c>
      <c r="D11" s="29">
        <v>21559.160000000003</v>
      </c>
      <c r="E11" s="52">
        <v>85234.05</v>
      </c>
    </row>
    <row r="12" spans="1:10" ht="15.75" thickBot="1" x14ac:dyDescent="0.3">
      <c r="A12" s="3" t="s">
        <v>53</v>
      </c>
      <c r="B12" s="29"/>
      <c r="C12" s="10"/>
      <c r="D12" s="29">
        <v>21984.339999999997</v>
      </c>
      <c r="E12" s="10">
        <v>107218.39</v>
      </c>
    </row>
    <row r="13" spans="1:10" ht="15.75" thickBot="1" x14ac:dyDescent="0.3">
      <c r="A13" s="3" t="s">
        <v>54</v>
      </c>
      <c r="B13" s="29"/>
      <c r="C13" s="56"/>
      <c r="D13" s="29">
        <v>22346.16</v>
      </c>
      <c r="E13" s="56" t="s">
        <v>139</v>
      </c>
    </row>
    <row r="14" spans="1:10" ht="15.75" thickBot="1" x14ac:dyDescent="0.3">
      <c r="A14" s="3" t="s">
        <v>55</v>
      </c>
      <c r="B14" s="29"/>
      <c r="C14" s="10"/>
      <c r="D14" s="29">
        <v>25476.699999999997</v>
      </c>
      <c r="E14" s="10">
        <v>155041.25</v>
      </c>
    </row>
    <row r="15" spans="1:10" ht="15.75" thickBot="1" x14ac:dyDescent="0.3">
      <c r="A15" s="3" t="s">
        <v>56</v>
      </c>
      <c r="B15" s="29"/>
      <c r="C15" s="29"/>
      <c r="D15" s="29">
        <v>22185.440000000002</v>
      </c>
      <c r="E15" s="29">
        <v>177226.69</v>
      </c>
      <c r="I15" s="78"/>
    </row>
    <row r="16" spans="1:10" ht="15.75" thickBot="1" x14ac:dyDescent="0.3">
      <c r="A16" s="3" t="s">
        <v>57</v>
      </c>
      <c r="B16" s="29"/>
      <c r="C16" s="29"/>
      <c r="D16" s="29">
        <v>21818.139999999985</v>
      </c>
      <c r="E16" s="29">
        <v>199044.83</v>
      </c>
    </row>
    <row r="17" spans="1:5" ht="15.75" thickBot="1" x14ac:dyDescent="0.3">
      <c r="A17" s="3" t="s">
        <v>58</v>
      </c>
      <c r="B17" s="29"/>
      <c r="C17" s="29"/>
      <c r="D17" s="29">
        <v>21754.840000000026</v>
      </c>
      <c r="E17" s="29">
        <v>220799.67</v>
      </c>
    </row>
    <row r="18" spans="1:5" ht="15.75" thickBot="1" x14ac:dyDescent="0.3">
      <c r="A18" s="3" t="s">
        <v>59</v>
      </c>
      <c r="B18" s="29"/>
      <c r="C18" s="29"/>
      <c r="D18" s="29">
        <v>23954.82</v>
      </c>
      <c r="E18" s="29">
        <v>244754.49</v>
      </c>
    </row>
    <row r="19" spans="1:5" ht="15.75" thickBot="1" x14ac:dyDescent="0.3">
      <c r="A19" s="3" t="s">
        <v>101</v>
      </c>
      <c r="B19" s="29"/>
      <c r="C19" s="29"/>
      <c r="D19" s="52">
        <v>29615.179999999993</v>
      </c>
      <c r="E19" s="29">
        <v>274369.67</v>
      </c>
    </row>
    <row r="20" spans="1:5" ht="15.75" thickBot="1" x14ac:dyDescent="0.3">
      <c r="A20" s="3" t="s">
        <v>102</v>
      </c>
      <c r="B20" s="25"/>
      <c r="C20" s="25"/>
      <c r="D20" s="52">
        <v>3789.32</v>
      </c>
      <c r="E20" s="29">
        <f>E19+D20</f>
        <v>278158.99</v>
      </c>
    </row>
    <row r="21" spans="1:5" ht="15.75" thickBot="1" x14ac:dyDescent="0.3">
      <c r="A21" s="3" t="s">
        <v>65</v>
      </c>
      <c r="B21" s="25"/>
      <c r="C21" s="25"/>
      <c r="D21" s="25"/>
      <c r="E21" s="25"/>
    </row>
    <row r="29" spans="1:5" x14ac:dyDescent="0.25">
      <c r="D29" s="80" t="s">
        <v>140</v>
      </c>
    </row>
  </sheetData>
  <mergeCells count="5">
    <mergeCell ref="B6:C6"/>
    <mergeCell ref="D6:E6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view="pageBreakPreview" zoomScale="60" zoomScaleNormal="120" workbookViewId="0">
      <selection activeCell="C11" sqref="C11"/>
    </sheetView>
  </sheetViews>
  <sheetFormatPr defaultRowHeight="15" x14ac:dyDescent="0.25"/>
  <cols>
    <col min="1" max="1" width="12.42578125" customWidth="1"/>
    <col min="2" max="2" width="8.85546875" bestFit="1" customWidth="1"/>
    <col min="3" max="3" width="11.28515625" bestFit="1" customWidth="1"/>
    <col min="4" max="4" width="8.85546875" bestFit="1" customWidth="1"/>
    <col min="5" max="5" width="11.28515625" bestFit="1" customWidth="1"/>
    <col min="7" max="7" width="0" hidden="1" customWidth="1"/>
  </cols>
  <sheetData>
    <row r="1" spans="1:5" ht="15.75" x14ac:dyDescent="0.25">
      <c r="A1" s="249" t="s">
        <v>103</v>
      </c>
      <c r="B1" s="249"/>
      <c r="C1" s="249"/>
      <c r="D1" s="249"/>
      <c r="E1" s="249"/>
    </row>
    <row r="2" spans="1:5" ht="15.75" x14ac:dyDescent="0.25">
      <c r="A2" s="246" t="s">
        <v>99</v>
      </c>
      <c r="B2" s="246"/>
      <c r="C2" s="246"/>
      <c r="D2" s="246"/>
      <c r="E2" s="246"/>
    </row>
    <row r="3" spans="1:5" ht="15.75" x14ac:dyDescent="0.25">
      <c r="A3" s="246" t="s">
        <v>104</v>
      </c>
      <c r="B3" s="246"/>
      <c r="C3" s="246"/>
      <c r="D3" s="246"/>
      <c r="E3" s="246"/>
    </row>
    <row r="4" spans="1:5" ht="15.75" x14ac:dyDescent="0.25">
      <c r="A4" s="247" t="s">
        <v>153</v>
      </c>
      <c r="B4" s="247"/>
      <c r="C4" s="247"/>
      <c r="D4" s="247"/>
      <c r="E4" s="247"/>
    </row>
    <row r="5" spans="1:5" ht="16.5" thickBot="1" x14ac:dyDescent="0.3">
      <c r="A5" s="43" t="s">
        <v>115</v>
      </c>
    </row>
    <row r="6" spans="1:5" ht="15.75" customHeight="1" thickBot="1" x14ac:dyDescent="0.3">
      <c r="A6" s="7" t="s">
        <v>46</v>
      </c>
      <c r="B6" s="244" t="s">
        <v>144</v>
      </c>
      <c r="C6" s="245"/>
      <c r="D6" s="244" t="s">
        <v>138</v>
      </c>
      <c r="E6" s="245"/>
    </row>
    <row r="7" spans="1:5" ht="15.75" thickBot="1" x14ac:dyDescent="0.3">
      <c r="A7" s="8"/>
      <c r="B7" s="9" t="s">
        <v>47</v>
      </c>
      <c r="C7" s="9" t="s">
        <v>48</v>
      </c>
      <c r="D7" s="9" t="s">
        <v>47</v>
      </c>
      <c r="E7" s="9" t="s">
        <v>48</v>
      </c>
    </row>
    <row r="8" spans="1:5" ht="15.75" thickBot="1" x14ac:dyDescent="0.3">
      <c r="A8" s="3" t="s">
        <v>49</v>
      </c>
      <c r="B8" s="25">
        <v>0.19</v>
      </c>
      <c r="C8" s="25">
        <v>0.19</v>
      </c>
      <c r="D8" s="25">
        <v>0.01</v>
      </c>
      <c r="E8" s="25">
        <v>0.01</v>
      </c>
    </row>
    <row r="9" spans="1:5" ht="15.75" thickBot="1" x14ac:dyDescent="0.3">
      <c r="A9" s="3" t="s">
        <v>50</v>
      </c>
      <c r="B9" s="25">
        <v>7.0000000000000007E-2</v>
      </c>
      <c r="C9" s="25">
        <v>0.26</v>
      </c>
      <c r="D9" s="25">
        <v>0.01</v>
      </c>
      <c r="E9" s="25">
        <v>0.02</v>
      </c>
    </row>
    <row r="10" spans="1:5" ht="15.75" thickBot="1" x14ac:dyDescent="0.3">
      <c r="A10" s="3" t="s">
        <v>51</v>
      </c>
      <c r="B10" s="25">
        <v>0.08</v>
      </c>
      <c r="C10" s="54">
        <f>C9+B10</f>
        <v>0.34</v>
      </c>
      <c r="D10" s="54">
        <v>3.0000000000000002E-2</v>
      </c>
      <c r="E10" s="54">
        <v>0.05</v>
      </c>
    </row>
    <row r="11" spans="1:5" ht="15.75" thickBot="1" x14ac:dyDescent="0.3">
      <c r="A11" s="3" t="s">
        <v>52</v>
      </c>
      <c r="B11" s="25">
        <v>7.0000000000000007E-2</v>
      </c>
      <c r="C11" s="54">
        <f>C10+B11</f>
        <v>0.41000000000000003</v>
      </c>
      <c r="D11" s="25">
        <v>6.9999999999999993E-2</v>
      </c>
      <c r="E11" s="25">
        <v>0.12</v>
      </c>
    </row>
    <row r="12" spans="1:5" ht="15.75" thickBot="1" x14ac:dyDescent="0.3">
      <c r="A12" s="3" t="s">
        <v>53</v>
      </c>
      <c r="B12" s="54"/>
      <c r="C12" s="25"/>
      <c r="D12" s="25">
        <v>0.02</v>
      </c>
      <c r="E12" s="25">
        <v>0.15</v>
      </c>
    </row>
    <row r="13" spans="1:5" ht="15.75" thickBot="1" x14ac:dyDescent="0.3">
      <c r="A13" s="3" t="s">
        <v>54</v>
      </c>
      <c r="B13" s="25"/>
      <c r="C13" s="25"/>
      <c r="D13" s="25">
        <v>0.02</v>
      </c>
      <c r="E13" s="25">
        <v>0.17</v>
      </c>
    </row>
    <row r="14" spans="1:5" ht="15.75" thickBot="1" x14ac:dyDescent="0.3">
      <c r="A14" s="3" t="s">
        <v>55</v>
      </c>
      <c r="B14" s="54"/>
      <c r="C14" s="25"/>
      <c r="D14" s="25">
        <v>0.03</v>
      </c>
      <c r="E14" s="25">
        <v>0.19</v>
      </c>
    </row>
    <row r="15" spans="1:5" ht="15.75" thickBot="1" x14ac:dyDescent="0.3">
      <c r="A15" s="3" t="s">
        <v>56</v>
      </c>
      <c r="B15" s="25"/>
      <c r="C15" s="25"/>
      <c r="D15" s="25">
        <v>4.0000000000000008E-2</v>
      </c>
      <c r="E15" s="25">
        <v>0.23</v>
      </c>
    </row>
    <row r="16" spans="1:5" ht="15.75" thickBot="1" x14ac:dyDescent="0.3">
      <c r="A16" s="3" t="s">
        <v>57</v>
      </c>
      <c r="B16" s="25"/>
      <c r="C16" s="25"/>
      <c r="D16" s="25">
        <v>4.4000000000000004</v>
      </c>
      <c r="E16" s="25">
        <v>4.6399999999999997</v>
      </c>
    </row>
    <row r="17" spans="1:5" ht="15.75" thickBot="1" x14ac:dyDescent="0.3">
      <c r="A17" s="3" t="s">
        <v>58</v>
      </c>
      <c r="B17" s="25"/>
      <c r="C17" s="25"/>
      <c r="D17" s="25">
        <v>3.63</v>
      </c>
      <c r="E17" s="25">
        <v>8.26</v>
      </c>
    </row>
    <row r="18" spans="1:5" ht="15.75" thickBot="1" x14ac:dyDescent="0.3">
      <c r="A18" s="3" t="s">
        <v>59</v>
      </c>
      <c r="B18" s="25"/>
      <c r="C18" s="57"/>
      <c r="D18" s="25">
        <v>0.17</v>
      </c>
      <c r="E18" s="57">
        <v>8.44</v>
      </c>
    </row>
    <row r="19" spans="1:5" ht="15.75" thickBot="1" x14ac:dyDescent="0.3">
      <c r="A19" s="3" t="s">
        <v>101</v>
      </c>
      <c r="B19" s="25"/>
      <c r="C19" s="25"/>
      <c r="D19" s="25">
        <v>0.37000000000000099</v>
      </c>
      <c r="E19" s="25">
        <v>8.81</v>
      </c>
    </row>
    <row r="20" spans="1:5" ht="15.75" thickBot="1" x14ac:dyDescent="0.3">
      <c r="A20" s="3" t="s">
        <v>102</v>
      </c>
      <c r="B20" s="25"/>
      <c r="C20" s="25"/>
      <c r="D20" s="25">
        <v>0</v>
      </c>
      <c r="E20" s="25">
        <v>8.81</v>
      </c>
    </row>
    <row r="21" spans="1:5" ht="15.75" thickBot="1" x14ac:dyDescent="0.3">
      <c r="A21" s="3" t="s">
        <v>65</v>
      </c>
      <c r="B21" s="25"/>
      <c r="C21" s="25"/>
      <c r="D21" s="25"/>
      <c r="E21" s="25"/>
    </row>
    <row r="23" spans="1:5" x14ac:dyDescent="0.25">
      <c r="A23" s="248"/>
      <c r="B23" s="248"/>
      <c r="C23" s="248"/>
    </row>
    <row r="29" spans="1:5" x14ac:dyDescent="0.25">
      <c r="E29" s="80" t="s">
        <v>140</v>
      </c>
    </row>
  </sheetData>
  <mergeCells count="7">
    <mergeCell ref="A23:C23"/>
    <mergeCell ref="B6:C6"/>
    <mergeCell ref="D6:E6"/>
    <mergeCell ref="A1:E1"/>
    <mergeCell ref="A2:E2"/>
    <mergeCell ref="A3:E3"/>
    <mergeCell ref="A4:E4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30"/>
  <sheetViews>
    <sheetView view="pageBreakPreview" zoomScale="60" zoomScaleNormal="130" workbookViewId="0">
      <selection activeCell="E12" sqref="E12:F12"/>
    </sheetView>
  </sheetViews>
  <sheetFormatPr defaultRowHeight="15" x14ac:dyDescent="0.25"/>
  <cols>
    <col min="1" max="1" width="11.140625" customWidth="1"/>
    <col min="2" max="2" width="1" customWidth="1"/>
    <col min="3" max="3" width="6.140625" customWidth="1"/>
    <col min="4" max="4" width="4.85546875" customWidth="1"/>
    <col min="5" max="5" width="12.5703125" customWidth="1"/>
    <col min="6" max="6" width="4.140625" hidden="1" customWidth="1"/>
    <col min="7" max="8" width="6.140625" customWidth="1"/>
    <col min="9" max="9" width="8.140625" customWidth="1"/>
    <col min="10" max="12" width="6.140625" customWidth="1"/>
  </cols>
  <sheetData>
    <row r="2" spans="1:12" x14ac:dyDescent="0.25">
      <c r="A2" s="250" t="s">
        <v>103</v>
      </c>
      <c r="B2" s="250"/>
      <c r="C2" s="250"/>
      <c r="D2" s="250"/>
      <c r="E2" s="250"/>
      <c r="F2" s="250"/>
      <c r="G2" s="250"/>
      <c r="H2" s="250"/>
      <c r="I2" s="250"/>
      <c r="J2" s="250"/>
      <c r="K2" s="250"/>
      <c r="L2" s="250"/>
    </row>
    <row r="3" spans="1:12" ht="15.75" x14ac:dyDescent="0.25">
      <c r="A3" s="246" t="s">
        <v>99</v>
      </c>
      <c r="B3" s="246"/>
      <c r="C3" s="246"/>
      <c r="D3" s="246"/>
      <c r="E3" s="246"/>
      <c r="F3" s="246"/>
      <c r="G3" s="246"/>
      <c r="H3" s="246"/>
      <c r="I3" s="246"/>
      <c r="J3" s="246"/>
      <c r="K3" s="246"/>
      <c r="L3" s="246"/>
    </row>
    <row r="4" spans="1:12" ht="15.75" x14ac:dyDescent="0.25">
      <c r="A4" s="249" t="s">
        <v>154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</row>
    <row r="5" spans="1:12" ht="16.5" thickBot="1" x14ac:dyDescent="0.3">
      <c r="A5" s="251" t="s">
        <v>105</v>
      </c>
      <c r="B5" s="251"/>
      <c r="C5" s="251"/>
      <c r="D5" s="251"/>
      <c r="E5" s="251"/>
      <c r="F5" s="251"/>
      <c r="G5" s="251"/>
      <c r="H5" s="251"/>
      <c r="I5" s="251"/>
      <c r="J5" s="251"/>
      <c r="K5" s="251"/>
      <c r="L5" s="251"/>
    </row>
    <row r="6" spans="1:12" ht="15.75" customHeight="1" thickBot="1" x14ac:dyDescent="0.3">
      <c r="A6" s="244" t="s">
        <v>46</v>
      </c>
      <c r="B6" s="245"/>
      <c r="C6" s="244" t="s">
        <v>143</v>
      </c>
      <c r="D6" s="254"/>
      <c r="E6" s="254"/>
      <c r="F6" s="245"/>
      <c r="G6" s="244" t="s">
        <v>137</v>
      </c>
      <c r="H6" s="254"/>
      <c r="I6" s="254"/>
      <c r="J6" s="254"/>
      <c r="K6" s="254"/>
      <c r="L6" s="245"/>
    </row>
    <row r="7" spans="1:12" ht="15.75" thickBot="1" x14ac:dyDescent="0.3">
      <c r="A7" s="244"/>
      <c r="B7" s="245"/>
      <c r="C7" s="244" t="s">
        <v>47</v>
      </c>
      <c r="D7" s="245"/>
      <c r="E7" s="244" t="s">
        <v>48</v>
      </c>
      <c r="F7" s="245"/>
      <c r="G7" s="244"/>
      <c r="H7" s="245"/>
      <c r="I7" s="244" t="s">
        <v>47</v>
      </c>
      <c r="J7" s="245"/>
      <c r="K7" s="244" t="s">
        <v>48</v>
      </c>
      <c r="L7" s="245"/>
    </row>
    <row r="8" spans="1:12" ht="15.75" thickBot="1" x14ac:dyDescent="0.3">
      <c r="A8" s="252"/>
      <c r="B8" s="253"/>
      <c r="C8" s="244"/>
      <c r="D8" s="245"/>
      <c r="E8" s="244"/>
      <c r="F8" s="245"/>
      <c r="G8" s="244"/>
      <c r="H8" s="245"/>
      <c r="I8" s="244"/>
      <c r="J8" s="245"/>
      <c r="K8" s="244"/>
      <c r="L8" s="245"/>
    </row>
    <row r="9" spans="1:12" ht="15.75" thickBot="1" x14ac:dyDescent="0.3">
      <c r="A9" s="244" t="s">
        <v>49</v>
      </c>
      <c r="B9" s="245"/>
      <c r="C9" s="259">
        <v>21529.72</v>
      </c>
      <c r="D9" s="260"/>
      <c r="E9" s="261">
        <v>21529.72</v>
      </c>
      <c r="F9" s="260"/>
      <c r="G9" s="238" t="s">
        <v>49</v>
      </c>
      <c r="H9" s="240"/>
      <c r="I9" s="262">
        <v>27168.7</v>
      </c>
      <c r="J9" s="263"/>
      <c r="K9" s="262">
        <v>27168.7</v>
      </c>
      <c r="L9" s="263"/>
    </row>
    <row r="10" spans="1:12" ht="15.75" thickBot="1" x14ac:dyDescent="0.3">
      <c r="A10" s="244" t="s">
        <v>50</v>
      </c>
      <c r="B10" s="245"/>
      <c r="C10" s="255">
        <v>16261.96</v>
      </c>
      <c r="D10" s="256"/>
      <c r="E10" s="261">
        <v>37791.69</v>
      </c>
      <c r="F10" s="260"/>
      <c r="G10" s="264" t="s">
        <v>50</v>
      </c>
      <c r="H10" s="265"/>
      <c r="I10" s="259">
        <v>15330.069999999996</v>
      </c>
      <c r="J10" s="260"/>
      <c r="K10" s="261">
        <v>42498.77</v>
      </c>
      <c r="L10" s="260"/>
    </row>
    <row r="11" spans="1:12" ht="15.75" thickBot="1" x14ac:dyDescent="0.3">
      <c r="A11" s="244" t="s">
        <v>51</v>
      </c>
      <c r="B11" s="245"/>
      <c r="C11" s="255">
        <v>16972.439999999999</v>
      </c>
      <c r="D11" s="256"/>
      <c r="E11" s="257">
        <f>E10+C11</f>
        <v>54764.130000000005</v>
      </c>
      <c r="F11" s="258"/>
      <c r="G11" s="238" t="s">
        <v>51</v>
      </c>
      <c r="H11" s="240"/>
      <c r="I11" s="257">
        <v>19152.400000000001</v>
      </c>
      <c r="J11" s="258"/>
      <c r="K11" s="257">
        <v>61651.17</v>
      </c>
      <c r="L11" s="258"/>
    </row>
    <row r="12" spans="1:12" ht="15.75" thickBot="1" x14ac:dyDescent="0.3">
      <c r="A12" s="238" t="s">
        <v>52</v>
      </c>
      <c r="B12" s="240"/>
      <c r="C12" s="255">
        <v>18871.939999999999</v>
      </c>
      <c r="D12" s="256"/>
      <c r="E12" s="267">
        <f>E11+C12</f>
        <v>73636.070000000007</v>
      </c>
      <c r="F12" s="268"/>
      <c r="G12" s="238" t="s">
        <v>52</v>
      </c>
      <c r="H12" s="240"/>
      <c r="I12" s="267">
        <v>23019.61</v>
      </c>
      <c r="J12" s="268"/>
      <c r="K12" s="267">
        <v>84670.78</v>
      </c>
      <c r="L12" s="268"/>
    </row>
    <row r="13" spans="1:12" ht="15.75" thickBot="1" x14ac:dyDescent="0.3">
      <c r="A13" s="238" t="s">
        <v>53</v>
      </c>
      <c r="B13" s="240"/>
      <c r="C13" s="255"/>
      <c r="D13" s="256"/>
      <c r="E13" s="266"/>
      <c r="F13" s="263"/>
      <c r="G13" s="238" t="s">
        <v>53</v>
      </c>
      <c r="H13" s="240"/>
      <c r="I13" s="266">
        <v>27747.33</v>
      </c>
      <c r="J13" s="263"/>
      <c r="K13" s="266">
        <v>112418.11</v>
      </c>
      <c r="L13" s="263"/>
    </row>
    <row r="14" spans="1:12" ht="15.75" thickBot="1" x14ac:dyDescent="0.3">
      <c r="A14" s="238" t="s">
        <v>54</v>
      </c>
      <c r="B14" s="240"/>
      <c r="C14" s="266"/>
      <c r="D14" s="263"/>
      <c r="E14" s="266"/>
      <c r="F14" s="263"/>
      <c r="G14" s="238" t="s">
        <v>54</v>
      </c>
      <c r="H14" s="240"/>
      <c r="I14" s="266">
        <v>16506.28</v>
      </c>
      <c r="J14" s="263"/>
      <c r="K14" s="266">
        <v>128924.38</v>
      </c>
      <c r="L14" s="263"/>
    </row>
    <row r="15" spans="1:12" ht="15.75" thickBot="1" x14ac:dyDescent="0.3">
      <c r="A15" s="238" t="s">
        <v>55</v>
      </c>
      <c r="B15" s="240"/>
      <c r="C15" s="267"/>
      <c r="D15" s="268"/>
      <c r="E15" s="267"/>
      <c r="F15" s="268"/>
      <c r="G15" s="238" t="s">
        <v>55</v>
      </c>
      <c r="H15" s="240"/>
      <c r="I15" s="267">
        <v>15113.410000000003</v>
      </c>
      <c r="J15" s="268"/>
      <c r="K15" s="267">
        <v>144037.79</v>
      </c>
      <c r="L15" s="268"/>
    </row>
    <row r="16" spans="1:12" ht="15.75" thickBot="1" x14ac:dyDescent="0.3">
      <c r="A16" s="238" t="s">
        <v>56</v>
      </c>
      <c r="B16" s="240"/>
      <c r="C16" s="267"/>
      <c r="D16" s="268"/>
      <c r="E16" s="267"/>
      <c r="F16" s="268"/>
      <c r="G16" s="238" t="s">
        <v>56</v>
      </c>
      <c r="H16" s="240"/>
      <c r="I16" s="267">
        <v>24434.39</v>
      </c>
      <c r="J16" s="268"/>
      <c r="K16" s="267">
        <v>168472.19</v>
      </c>
      <c r="L16" s="268"/>
    </row>
    <row r="17" spans="1:12" ht="15.75" thickBot="1" x14ac:dyDescent="0.3">
      <c r="A17" s="238" t="s">
        <v>57</v>
      </c>
      <c r="B17" s="240"/>
      <c r="C17" s="267"/>
      <c r="D17" s="268"/>
      <c r="E17" s="267"/>
      <c r="F17" s="268"/>
      <c r="G17" s="238" t="s">
        <v>57</v>
      </c>
      <c r="H17" s="240"/>
      <c r="I17" s="267">
        <v>20399.579999999987</v>
      </c>
      <c r="J17" s="268"/>
      <c r="K17" s="267">
        <v>188871.77</v>
      </c>
      <c r="L17" s="268"/>
    </row>
    <row r="18" spans="1:12" ht="15.75" thickBot="1" x14ac:dyDescent="0.3">
      <c r="A18" s="238" t="s">
        <v>58</v>
      </c>
      <c r="B18" s="240"/>
      <c r="C18" s="267"/>
      <c r="D18" s="268"/>
      <c r="E18" s="267"/>
      <c r="F18" s="268"/>
      <c r="G18" s="238" t="s">
        <v>58</v>
      </c>
      <c r="H18" s="240"/>
      <c r="I18" s="267">
        <v>27212.580000000016</v>
      </c>
      <c r="J18" s="268"/>
      <c r="K18" s="267">
        <v>216084.35</v>
      </c>
      <c r="L18" s="268"/>
    </row>
    <row r="19" spans="1:12" ht="15.75" thickBot="1" x14ac:dyDescent="0.3">
      <c r="A19" s="238" t="s">
        <v>59</v>
      </c>
      <c r="B19" s="240"/>
      <c r="C19" s="267"/>
      <c r="D19" s="268"/>
      <c r="E19" s="267"/>
      <c r="F19" s="268"/>
      <c r="G19" s="238" t="s">
        <v>59</v>
      </c>
      <c r="H19" s="240"/>
      <c r="I19" s="267">
        <v>23403.07</v>
      </c>
      <c r="J19" s="268"/>
      <c r="K19" s="267">
        <v>239487.42</v>
      </c>
      <c r="L19" s="268"/>
    </row>
    <row r="20" spans="1:12" ht="15.75" thickBot="1" x14ac:dyDescent="0.3">
      <c r="A20" s="238" t="s">
        <v>101</v>
      </c>
      <c r="B20" s="240"/>
      <c r="C20" s="267"/>
      <c r="D20" s="268"/>
      <c r="E20" s="267"/>
      <c r="F20" s="268"/>
      <c r="G20" s="238" t="s">
        <v>101</v>
      </c>
      <c r="H20" s="240"/>
      <c r="I20" s="257">
        <v>54384.81</v>
      </c>
      <c r="J20" s="258"/>
      <c r="K20" s="267">
        <v>293872.24</v>
      </c>
      <c r="L20" s="268"/>
    </row>
    <row r="21" spans="1:12" ht="15.75" thickBot="1" x14ac:dyDescent="0.3">
      <c r="A21" s="238" t="s">
        <v>102</v>
      </c>
      <c r="B21" s="240"/>
      <c r="C21" s="267"/>
      <c r="D21" s="268"/>
      <c r="E21" s="267"/>
      <c r="F21" s="268"/>
      <c r="G21" s="238" t="s">
        <v>102</v>
      </c>
      <c r="H21" s="240"/>
      <c r="I21" s="257">
        <v>8463.64</v>
      </c>
      <c r="J21" s="258"/>
      <c r="K21" s="267">
        <f>K20+I21</f>
        <v>302335.88</v>
      </c>
      <c r="L21" s="270"/>
    </row>
    <row r="22" spans="1:12" ht="15.75" thickBot="1" x14ac:dyDescent="0.3">
      <c r="A22" s="238" t="s">
        <v>65</v>
      </c>
      <c r="B22" s="240"/>
      <c r="C22" s="267"/>
      <c r="D22" s="268"/>
      <c r="E22" s="267"/>
      <c r="F22" s="268"/>
      <c r="G22" s="238" t="s">
        <v>65</v>
      </c>
      <c r="H22" s="240"/>
      <c r="I22" s="269"/>
      <c r="J22" s="270"/>
      <c r="K22" s="269"/>
      <c r="L22" s="270"/>
    </row>
    <row r="23" spans="1:12" x14ac:dyDescent="0.25">
      <c r="A23" s="11"/>
      <c r="B23" s="11"/>
      <c r="C23" s="11"/>
      <c r="D23" s="11"/>
      <c r="E23" s="11"/>
      <c r="F23" s="11"/>
      <c r="G23" s="11"/>
      <c r="H23" s="11"/>
      <c r="I23" s="11"/>
      <c r="J23" s="11"/>
      <c r="K23" s="11"/>
      <c r="L23" s="11"/>
    </row>
    <row r="30" spans="1:12" x14ac:dyDescent="0.25">
      <c r="I30" s="80" t="s">
        <v>140</v>
      </c>
    </row>
  </sheetData>
  <mergeCells count="103">
    <mergeCell ref="A22:B22"/>
    <mergeCell ref="C22:D22"/>
    <mergeCell ref="E22:F22"/>
    <mergeCell ref="G22:H22"/>
    <mergeCell ref="I22:J22"/>
    <mergeCell ref="K22:L22"/>
    <mergeCell ref="A21:B21"/>
    <mergeCell ref="C21:D21"/>
    <mergeCell ref="E21:F21"/>
    <mergeCell ref="G21:H21"/>
    <mergeCell ref="I21:J21"/>
    <mergeCell ref="K21:L21"/>
    <mergeCell ref="I20:J20"/>
    <mergeCell ref="K20:L20"/>
    <mergeCell ref="A19:B19"/>
    <mergeCell ref="C19:D19"/>
    <mergeCell ref="E19:F19"/>
    <mergeCell ref="G19:H19"/>
    <mergeCell ref="I19:J19"/>
    <mergeCell ref="K19:L19"/>
    <mergeCell ref="A18:B18"/>
    <mergeCell ref="C18:D18"/>
    <mergeCell ref="E18:F18"/>
    <mergeCell ref="G18:H18"/>
    <mergeCell ref="I18:J18"/>
    <mergeCell ref="K18:L18"/>
    <mergeCell ref="A20:B20"/>
    <mergeCell ref="C20:D20"/>
    <mergeCell ref="E20:F20"/>
    <mergeCell ref="G20:H20"/>
    <mergeCell ref="A17:B17"/>
    <mergeCell ref="C17:D17"/>
    <mergeCell ref="E17:F17"/>
    <mergeCell ref="G17:H17"/>
    <mergeCell ref="I17:J17"/>
    <mergeCell ref="K17:L17"/>
    <mergeCell ref="A16:B16"/>
    <mergeCell ref="C16:D16"/>
    <mergeCell ref="E16:F16"/>
    <mergeCell ref="G16:H16"/>
    <mergeCell ref="I16:J16"/>
    <mergeCell ref="K16:L16"/>
    <mergeCell ref="A15:B15"/>
    <mergeCell ref="C15:D15"/>
    <mergeCell ref="E15:F15"/>
    <mergeCell ref="G15:H15"/>
    <mergeCell ref="I15:J15"/>
    <mergeCell ref="K15:L15"/>
    <mergeCell ref="A14:B14"/>
    <mergeCell ref="C14:D14"/>
    <mergeCell ref="E14:F14"/>
    <mergeCell ref="G14:H14"/>
    <mergeCell ref="I14:J14"/>
    <mergeCell ref="K14:L14"/>
    <mergeCell ref="A13:B13"/>
    <mergeCell ref="C13:D13"/>
    <mergeCell ref="E13:F13"/>
    <mergeCell ref="G13:H13"/>
    <mergeCell ref="I13:J13"/>
    <mergeCell ref="K13:L13"/>
    <mergeCell ref="A12:B12"/>
    <mergeCell ref="C12:D12"/>
    <mergeCell ref="E12:F12"/>
    <mergeCell ref="G12:H12"/>
    <mergeCell ref="I12:J12"/>
    <mergeCell ref="K12:L12"/>
    <mergeCell ref="A11:B11"/>
    <mergeCell ref="C11:D11"/>
    <mergeCell ref="E11:F11"/>
    <mergeCell ref="G11:H11"/>
    <mergeCell ref="I11:J11"/>
    <mergeCell ref="K11:L11"/>
    <mergeCell ref="I10:J10"/>
    <mergeCell ref="K10:L10"/>
    <mergeCell ref="A9:B9"/>
    <mergeCell ref="C9:D9"/>
    <mergeCell ref="E9:F9"/>
    <mergeCell ref="G9:H9"/>
    <mergeCell ref="I9:J9"/>
    <mergeCell ref="K9:L9"/>
    <mergeCell ref="A10:B10"/>
    <mergeCell ref="C10:D10"/>
    <mergeCell ref="E10:F10"/>
    <mergeCell ref="G10:H10"/>
    <mergeCell ref="A2:L2"/>
    <mergeCell ref="A3:L3"/>
    <mergeCell ref="A4:L4"/>
    <mergeCell ref="A5:L5"/>
    <mergeCell ref="A8:B8"/>
    <mergeCell ref="C8:D8"/>
    <mergeCell ref="E8:F8"/>
    <mergeCell ref="G8:H8"/>
    <mergeCell ref="I8:J8"/>
    <mergeCell ref="K8:L8"/>
    <mergeCell ref="A6:B6"/>
    <mergeCell ref="C6:F6"/>
    <mergeCell ref="G6:L6"/>
    <mergeCell ref="A7:B7"/>
    <mergeCell ref="C7:D7"/>
    <mergeCell ref="E7:F7"/>
    <mergeCell ref="G7:H7"/>
    <mergeCell ref="I7:J7"/>
    <mergeCell ref="K7:L7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0"/>
  <sheetViews>
    <sheetView view="pageBreakPreview" zoomScale="60" zoomScaleNormal="140" workbookViewId="0">
      <selection activeCell="B13" sqref="B13"/>
    </sheetView>
  </sheetViews>
  <sheetFormatPr defaultRowHeight="15" x14ac:dyDescent="0.25"/>
  <cols>
    <col min="1" max="1" width="10.85546875" bestFit="1" customWidth="1"/>
    <col min="2" max="2" width="9.28515625" bestFit="1" customWidth="1"/>
    <col min="3" max="3" width="11.28515625" bestFit="1" customWidth="1"/>
    <col min="4" max="4" width="10.85546875" bestFit="1" customWidth="1"/>
    <col min="5" max="5" width="9.28515625" bestFit="1" customWidth="1"/>
    <col min="6" max="6" width="11.28515625" bestFit="1" customWidth="1"/>
    <col min="7" max="7" width="0" hidden="1" customWidth="1"/>
  </cols>
  <sheetData>
    <row r="1" spans="1:11" x14ac:dyDescent="0.25">
      <c r="A1" s="271" t="s">
        <v>103</v>
      </c>
      <c r="B1" s="271"/>
      <c r="C1" s="271"/>
      <c r="D1" s="271"/>
      <c r="E1" s="271"/>
      <c r="F1" s="271"/>
    </row>
    <row r="2" spans="1:11" ht="15.75" x14ac:dyDescent="0.25">
      <c r="A2" s="246" t="s">
        <v>99</v>
      </c>
      <c r="B2" s="246"/>
      <c r="C2" s="246"/>
      <c r="D2" s="246"/>
      <c r="E2" s="246"/>
      <c r="F2" s="246"/>
    </row>
    <row r="3" spans="1:11" x14ac:dyDescent="0.25">
      <c r="A3" s="272" t="s">
        <v>155</v>
      </c>
      <c r="B3" s="272"/>
      <c r="C3" s="272"/>
      <c r="D3" s="272"/>
      <c r="E3" s="272"/>
      <c r="F3" s="272"/>
    </row>
    <row r="4" spans="1:11" ht="15.75" x14ac:dyDescent="0.25">
      <c r="A4" s="273" t="s">
        <v>106</v>
      </c>
      <c r="B4" s="273"/>
      <c r="C4" s="273"/>
      <c r="D4" s="273"/>
      <c r="E4" s="273"/>
      <c r="F4" s="273"/>
    </row>
    <row r="5" spans="1:11" ht="16.5" thickBot="1" x14ac:dyDescent="0.3">
      <c r="A5" s="14"/>
    </row>
    <row r="6" spans="1:11" ht="15.75" thickBot="1" x14ac:dyDescent="0.3">
      <c r="A6" s="7" t="s">
        <v>46</v>
      </c>
      <c r="B6" s="244" t="s">
        <v>143</v>
      </c>
      <c r="C6" s="245"/>
      <c r="D6" s="44" t="s">
        <v>46</v>
      </c>
      <c r="E6" s="244" t="s">
        <v>137</v>
      </c>
      <c r="F6" s="245"/>
    </row>
    <row r="7" spans="1:11" ht="15.75" thickBot="1" x14ac:dyDescent="0.3">
      <c r="A7" s="8"/>
      <c r="B7" s="9" t="s">
        <v>47</v>
      </c>
      <c r="C7" s="9" t="s">
        <v>48</v>
      </c>
      <c r="D7" s="9"/>
      <c r="E7" s="9" t="s">
        <v>47</v>
      </c>
      <c r="F7" s="9" t="s">
        <v>48</v>
      </c>
    </row>
    <row r="8" spans="1:11" ht="15.75" thickBot="1" x14ac:dyDescent="0.3">
      <c r="A8" s="8"/>
      <c r="B8" s="9"/>
      <c r="C8" s="9"/>
      <c r="D8" s="9"/>
      <c r="E8" s="9"/>
      <c r="F8" s="9"/>
    </row>
    <row r="9" spans="1:11" ht="15.75" thickBot="1" x14ac:dyDescent="0.3">
      <c r="A9" s="3" t="s">
        <v>49</v>
      </c>
      <c r="B9" s="1">
        <v>318.57</v>
      </c>
      <c r="C9" s="1">
        <v>318.57</v>
      </c>
      <c r="D9" s="2" t="s">
        <v>49</v>
      </c>
      <c r="E9" s="1">
        <v>79.92</v>
      </c>
      <c r="F9" s="1">
        <v>79.92</v>
      </c>
      <c r="I9" s="78"/>
    </row>
    <row r="10" spans="1:11" ht="15.75" thickBot="1" x14ac:dyDescent="0.3">
      <c r="A10" s="3" t="s">
        <v>50</v>
      </c>
      <c r="B10" s="54">
        <v>2593.89</v>
      </c>
      <c r="C10" s="25">
        <v>2912.46</v>
      </c>
      <c r="D10" s="2" t="s">
        <v>50</v>
      </c>
      <c r="E10" s="1">
        <v>1920.27</v>
      </c>
      <c r="F10" s="25">
        <v>2000.19</v>
      </c>
      <c r="J10" s="80"/>
      <c r="K10" s="78"/>
    </row>
    <row r="11" spans="1:11" ht="15.75" thickBot="1" x14ac:dyDescent="0.3">
      <c r="A11" s="3" t="s">
        <v>51</v>
      </c>
      <c r="B11" s="54">
        <v>2184.31</v>
      </c>
      <c r="C11" s="54">
        <f>C10+B11</f>
        <v>5096.7700000000004</v>
      </c>
      <c r="D11" s="2" t="s">
        <v>51</v>
      </c>
      <c r="E11" s="53">
        <v>3395.65</v>
      </c>
      <c r="F11" s="54">
        <v>5395.84</v>
      </c>
      <c r="I11" s="78"/>
    </row>
    <row r="12" spans="1:11" ht="15.75" thickBot="1" x14ac:dyDescent="0.3">
      <c r="A12" s="3" t="s">
        <v>52</v>
      </c>
      <c r="B12" s="54">
        <v>6060.16</v>
      </c>
      <c r="C12" s="25">
        <f>C11+B12</f>
        <v>11156.93</v>
      </c>
      <c r="D12" s="2" t="s">
        <v>52</v>
      </c>
      <c r="E12" s="25">
        <v>3451.9599999999991</v>
      </c>
      <c r="F12" s="25">
        <v>8847.7999999999993</v>
      </c>
      <c r="I12" s="78"/>
      <c r="J12" s="78"/>
    </row>
    <row r="13" spans="1:11" ht="15.75" thickBot="1" x14ac:dyDescent="0.3">
      <c r="A13" s="3" t="s">
        <v>53</v>
      </c>
      <c r="B13" s="54"/>
      <c r="C13" s="25"/>
      <c r="D13" s="2" t="s">
        <v>53</v>
      </c>
      <c r="E13" s="46">
        <v>5078.5400000000009</v>
      </c>
      <c r="F13" s="58">
        <v>13926.34</v>
      </c>
      <c r="I13" s="78"/>
    </row>
    <row r="14" spans="1:11" ht="15.75" thickBot="1" x14ac:dyDescent="0.3">
      <c r="A14" s="45" t="s">
        <v>54</v>
      </c>
      <c r="B14" s="58"/>
      <c r="C14" s="58"/>
      <c r="D14" s="33" t="s">
        <v>54</v>
      </c>
      <c r="E14" s="58">
        <v>3539.07</v>
      </c>
      <c r="F14" s="58">
        <v>17465.400000000001</v>
      </c>
      <c r="G14" t="s">
        <v>85</v>
      </c>
      <c r="I14" s="78"/>
    </row>
    <row r="15" spans="1:11" ht="15.75" thickBot="1" x14ac:dyDescent="0.3">
      <c r="A15" s="45" t="s">
        <v>55</v>
      </c>
      <c r="B15" s="58"/>
      <c r="C15" s="59"/>
      <c r="D15" s="33" t="s">
        <v>55</v>
      </c>
      <c r="E15" s="58">
        <v>2165</v>
      </c>
      <c r="F15" s="59">
        <v>19630.400000000001</v>
      </c>
      <c r="I15" s="78"/>
    </row>
    <row r="16" spans="1:11" ht="15.75" thickBot="1" x14ac:dyDescent="0.3">
      <c r="A16" s="3" t="s">
        <v>56</v>
      </c>
      <c r="B16" s="58"/>
      <c r="C16" s="25"/>
      <c r="D16" s="2" t="s">
        <v>56</v>
      </c>
      <c r="E16" s="58">
        <v>5694.19</v>
      </c>
      <c r="F16" s="25">
        <v>25324.6</v>
      </c>
      <c r="I16" s="78"/>
    </row>
    <row r="17" spans="1:9" ht="15.75" thickBot="1" x14ac:dyDescent="0.3">
      <c r="A17" s="3" t="s">
        <v>57</v>
      </c>
      <c r="B17" s="58"/>
      <c r="C17" s="25"/>
      <c r="D17" s="2" t="s">
        <v>57</v>
      </c>
      <c r="E17" s="58">
        <v>4654.2200000000012</v>
      </c>
      <c r="F17" s="25">
        <v>29978.82</v>
      </c>
      <c r="I17" s="78"/>
    </row>
    <row r="18" spans="1:9" ht="15.75" thickBot="1" x14ac:dyDescent="0.3">
      <c r="A18" s="3" t="s">
        <v>58</v>
      </c>
      <c r="B18" s="58"/>
      <c r="C18" s="25"/>
      <c r="D18" s="2" t="s">
        <v>58</v>
      </c>
      <c r="E18" s="58">
        <v>2868.25</v>
      </c>
      <c r="F18" s="25">
        <v>32847.08</v>
      </c>
    </row>
    <row r="19" spans="1:9" ht="15.75" thickBot="1" x14ac:dyDescent="0.3">
      <c r="A19" s="3" t="s">
        <v>59</v>
      </c>
      <c r="B19" s="58"/>
      <c r="C19" s="25"/>
      <c r="D19" s="2" t="s">
        <v>59</v>
      </c>
      <c r="E19" s="58">
        <v>8872.49</v>
      </c>
      <c r="F19" s="25">
        <v>41719.56</v>
      </c>
    </row>
    <row r="20" spans="1:9" ht="15.75" thickBot="1" x14ac:dyDescent="0.3">
      <c r="A20" s="3" t="s">
        <v>101</v>
      </c>
      <c r="B20" s="25"/>
      <c r="C20" s="25"/>
      <c r="D20" s="2" t="s">
        <v>101</v>
      </c>
      <c r="E20" s="25">
        <v>31900.03</v>
      </c>
      <c r="F20" s="25">
        <v>73619.59</v>
      </c>
    </row>
    <row r="21" spans="1:9" ht="15.75" thickBot="1" x14ac:dyDescent="0.3">
      <c r="A21" s="3" t="s">
        <v>102</v>
      </c>
      <c r="B21" s="1"/>
      <c r="C21" s="25"/>
      <c r="D21" s="2" t="s">
        <v>102</v>
      </c>
      <c r="E21" s="25">
        <v>-2034.87</v>
      </c>
      <c r="F21" s="25">
        <f>F20+E21</f>
        <v>71584.72</v>
      </c>
    </row>
    <row r="22" spans="1:9" ht="15.75" thickBot="1" x14ac:dyDescent="0.3">
      <c r="A22" s="3" t="s">
        <v>65</v>
      </c>
      <c r="B22" s="1"/>
      <c r="C22" s="25"/>
      <c r="D22" s="2" t="s">
        <v>65</v>
      </c>
      <c r="E22" s="1"/>
      <c r="F22" s="1"/>
    </row>
    <row r="30" spans="1:9" x14ac:dyDescent="0.25">
      <c r="E30" s="80" t="s">
        <v>140</v>
      </c>
    </row>
  </sheetData>
  <mergeCells count="6">
    <mergeCell ref="B6:C6"/>
    <mergeCell ref="E6:F6"/>
    <mergeCell ref="A1:F1"/>
    <mergeCell ref="A2:F2"/>
    <mergeCell ref="A3:F3"/>
    <mergeCell ref="A4:F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"/>
  <sheetViews>
    <sheetView workbookViewId="0">
      <selection activeCell="J11" sqref="J11:K11"/>
    </sheetView>
  </sheetViews>
  <sheetFormatPr defaultRowHeight="15" x14ac:dyDescent="0.25"/>
  <cols>
    <col min="1" max="1" width="10.5703125" customWidth="1"/>
    <col min="2" max="2" width="10.85546875" bestFit="1" customWidth="1"/>
    <col min="4" max="4" width="11" customWidth="1"/>
    <col min="5" max="5" width="10.42578125" bestFit="1" customWidth="1"/>
    <col min="6" max="6" width="11" customWidth="1"/>
    <col min="7" max="7" width="7.5703125" customWidth="1"/>
    <col min="10" max="11" width="16" bestFit="1" customWidth="1"/>
    <col min="12" max="12" width="11" customWidth="1"/>
    <col min="13" max="13" width="10.42578125" bestFit="1" customWidth="1"/>
  </cols>
  <sheetData>
    <row r="1" spans="1:13" x14ac:dyDescent="0.25">
      <c r="A1" s="250" t="s">
        <v>103</v>
      </c>
      <c r="B1" s="250"/>
      <c r="C1" s="250"/>
      <c r="D1" s="250"/>
      <c r="E1" s="250"/>
      <c r="F1" s="250"/>
      <c r="G1" s="250"/>
    </row>
    <row r="2" spans="1:13" ht="15.75" x14ac:dyDescent="0.25">
      <c r="A2" s="246" t="s">
        <v>99</v>
      </c>
      <c r="B2" s="246"/>
      <c r="C2" s="246"/>
      <c r="D2" s="246"/>
      <c r="E2" s="246"/>
      <c r="F2" s="246"/>
      <c r="G2" s="246"/>
    </row>
    <row r="3" spans="1:13" ht="15.75" x14ac:dyDescent="0.25">
      <c r="A3" s="246" t="s">
        <v>157</v>
      </c>
      <c r="B3" s="246"/>
      <c r="C3" s="246"/>
      <c r="D3" s="246"/>
      <c r="E3" s="246"/>
      <c r="F3" s="246"/>
      <c r="G3" s="246"/>
    </row>
    <row r="4" spans="1:13" ht="15.75" x14ac:dyDescent="0.25">
      <c r="A4" s="279" t="s">
        <v>107</v>
      </c>
      <c r="B4" s="279"/>
      <c r="C4" s="279"/>
      <c r="D4" s="279"/>
      <c r="E4" s="279"/>
      <c r="F4" s="279"/>
      <c r="G4" s="279"/>
    </row>
    <row r="5" spans="1:13" x14ac:dyDescent="0.25">
      <c r="A5" s="39" t="s">
        <v>46</v>
      </c>
      <c r="B5" s="275" t="s">
        <v>143</v>
      </c>
      <c r="C5" s="275"/>
      <c r="D5" s="275"/>
      <c r="E5" s="275" t="s">
        <v>137</v>
      </c>
      <c r="F5" s="275"/>
      <c r="G5" s="275"/>
    </row>
    <row r="6" spans="1:13" x14ac:dyDescent="0.25">
      <c r="A6" s="40"/>
      <c r="B6" s="40" t="s">
        <v>47</v>
      </c>
      <c r="C6" s="274" t="s">
        <v>48</v>
      </c>
      <c r="D6" s="274"/>
      <c r="E6" s="40" t="s">
        <v>47</v>
      </c>
      <c r="F6" s="274" t="s">
        <v>48</v>
      </c>
      <c r="G6" s="274"/>
    </row>
    <row r="7" spans="1:13" x14ac:dyDescent="0.25">
      <c r="A7" s="40"/>
      <c r="B7" s="40"/>
      <c r="C7" s="274"/>
      <c r="D7" s="274"/>
      <c r="E7" s="40"/>
      <c r="F7" s="274"/>
      <c r="G7" s="274"/>
    </row>
    <row r="8" spans="1:13" x14ac:dyDescent="0.25">
      <c r="A8" s="37" t="s">
        <v>49</v>
      </c>
      <c r="B8" s="38">
        <v>21848.09</v>
      </c>
      <c r="C8" s="276">
        <v>21848.09</v>
      </c>
      <c r="D8" s="276"/>
      <c r="E8" s="60">
        <v>27248.62</v>
      </c>
      <c r="F8" s="276">
        <v>27248.62</v>
      </c>
      <c r="G8" s="276"/>
      <c r="J8" s="78"/>
      <c r="M8" s="78"/>
    </row>
    <row r="9" spans="1:13" x14ac:dyDescent="0.25">
      <c r="A9" s="37" t="s">
        <v>50</v>
      </c>
      <c r="B9" s="38">
        <v>18792.95</v>
      </c>
      <c r="C9" s="276">
        <v>40641.050000000003</v>
      </c>
      <c r="D9" s="276"/>
      <c r="E9" s="85">
        <v>17250.34</v>
      </c>
      <c r="F9" s="276">
        <v>44498.96</v>
      </c>
      <c r="G9" s="276"/>
      <c r="H9" s="27"/>
      <c r="J9" s="78"/>
      <c r="K9" s="78"/>
    </row>
    <row r="10" spans="1:13" x14ac:dyDescent="0.25">
      <c r="A10" s="37" t="s">
        <v>51</v>
      </c>
      <c r="B10" s="88">
        <v>19038.52</v>
      </c>
      <c r="C10" s="277">
        <f>C9+B10</f>
        <v>59679.570000000007</v>
      </c>
      <c r="D10" s="277"/>
      <c r="E10" s="86">
        <v>22264.420000000006</v>
      </c>
      <c r="F10" s="277">
        <v>66763.38</v>
      </c>
      <c r="G10" s="277"/>
    </row>
    <row r="11" spans="1:13" x14ac:dyDescent="0.25">
      <c r="A11" s="37" t="s">
        <v>52</v>
      </c>
      <c r="B11" s="93">
        <v>24461.97</v>
      </c>
      <c r="C11" s="276">
        <f>C10+B11</f>
        <v>84141.540000000008</v>
      </c>
      <c r="D11" s="276"/>
      <c r="E11" s="85">
        <v>26073.190000000002</v>
      </c>
      <c r="F11" s="276">
        <v>92836.57</v>
      </c>
      <c r="G11" s="276"/>
      <c r="J11" s="80"/>
      <c r="K11" s="80"/>
    </row>
    <row r="12" spans="1:13" x14ac:dyDescent="0.25">
      <c r="A12" s="37" t="s">
        <v>53</v>
      </c>
      <c r="B12" s="94"/>
      <c r="C12" s="276"/>
      <c r="D12" s="276"/>
      <c r="E12" s="85">
        <v>32420.809999999998</v>
      </c>
      <c r="F12" s="276">
        <v>125257.38</v>
      </c>
      <c r="G12" s="276"/>
      <c r="M12" s="78"/>
    </row>
    <row r="13" spans="1:13" ht="14.25" customHeight="1" x14ac:dyDescent="0.25">
      <c r="A13" s="37" t="s">
        <v>54</v>
      </c>
      <c r="B13" s="30"/>
      <c r="C13" s="276"/>
      <c r="D13" s="276"/>
      <c r="E13" s="86">
        <v>20044.400000000001</v>
      </c>
      <c r="F13" s="276">
        <v>145301.76000000001</v>
      </c>
      <c r="G13" s="276"/>
      <c r="H13" s="27"/>
    </row>
    <row r="14" spans="1:13" x14ac:dyDescent="0.25">
      <c r="A14" s="37" t="s">
        <v>55</v>
      </c>
      <c r="B14" s="81"/>
      <c r="C14" s="276"/>
      <c r="D14" s="276"/>
      <c r="E14" s="86">
        <v>16681.149999999994</v>
      </c>
      <c r="F14" s="276">
        <v>161982.91</v>
      </c>
      <c r="G14" s="276"/>
    </row>
    <row r="15" spans="1:13" x14ac:dyDescent="0.25">
      <c r="A15" s="37" t="s">
        <v>56</v>
      </c>
      <c r="B15" s="95"/>
      <c r="C15" s="276"/>
      <c r="D15" s="276"/>
      <c r="E15" s="86">
        <v>30021.82</v>
      </c>
      <c r="F15" s="276">
        <v>192004.75</v>
      </c>
      <c r="G15" s="276"/>
    </row>
    <row r="16" spans="1:13" x14ac:dyDescent="0.25">
      <c r="A16" s="37" t="s">
        <v>57</v>
      </c>
      <c r="B16" s="82"/>
      <c r="C16" s="276"/>
      <c r="D16" s="276"/>
      <c r="E16" s="86">
        <v>24218.929999999993</v>
      </c>
      <c r="F16" s="276">
        <v>216223.68</v>
      </c>
      <c r="G16" s="276"/>
    </row>
    <row r="17" spans="1:8" x14ac:dyDescent="0.25">
      <c r="A17" s="37" t="s">
        <v>58</v>
      </c>
      <c r="B17" s="96"/>
      <c r="C17" s="276"/>
      <c r="D17" s="276"/>
      <c r="E17" s="86">
        <v>30080.19</v>
      </c>
      <c r="F17" s="276">
        <v>246303.86</v>
      </c>
      <c r="G17" s="276"/>
    </row>
    <row r="18" spans="1:8" x14ac:dyDescent="0.25">
      <c r="A18" s="37" t="s">
        <v>59</v>
      </c>
      <c r="B18" s="84"/>
      <c r="C18" s="276"/>
      <c r="D18" s="276"/>
      <c r="E18" s="86">
        <v>31845.96</v>
      </c>
      <c r="F18" s="276">
        <v>278149.82</v>
      </c>
      <c r="G18" s="276"/>
    </row>
    <row r="19" spans="1:8" x14ac:dyDescent="0.25">
      <c r="A19" s="37" t="s">
        <v>101</v>
      </c>
      <c r="B19" s="38"/>
      <c r="C19" s="276"/>
      <c r="D19" s="276"/>
      <c r="E19" s="85">
        <v>85574.839999999967</v>
      </c>
      <c r="F19" s="276">
        <v>363724.66</v>
      </c>
      <c r="G19" s="276"/>
    </row>
    <row r="20" spans="1:8" x14ac:dyDescent="0.25">
      <c r="A20" s="37" t="s">
        <v>102</v>
      </c>
      <c r="B20" s="38"/>
      <c r="C20" s="276"/>
      <c r="D20" s="276"/>
      <c r="E20" s="90">
        <v>6420.08</v>
      </c>
      <c r="F20" s="276">
        <f>F19+E20</f>
        <v>370144.74</v>
      </c>
      <c r="G20" s="276"/>
    </row>
    <row r="21" spans="1:8" x14ac:dyDescent="0.25">
      <c r="A21" s="37" t="s">
        <v>65</v>
      </c>
      <c r="B21" s="38"/>
      <c r="C21" s="276"/>
      <c r="D21" s="276"/>
      <c r="E21" s="38"/>
      <c r="F21" s="276"/>
      <c r="G21" s="276"/>
    </row>
    <row r="22" spans="1:8" x14ac:dyDescent="0.25">
      <c r="A22" s="11"/>
      <c r="B22" s="11"/>
      <c r="C22" s="11"/>
      <c r="D22" s="11"/>
      <c r="E22" s="11"/>
      <c r="F22" s="11"/>
      <c r="G22" s="11"/>
    </row>
    <row r="23" spans="1:8" x14ac:dyDescent="0.25">
      <c r="A23" s="12"/>
    </row>
    <row r="24" spans="1:8" x14ac:dyDescent="0.25">
      <c r="A24" s="250" t="s">
        <v>103</v>
      </c>
      <c r="B24" s="250"/>
      <c r="C24" s="250"/>
      <c r="D24" s="250"/>
      <c r="E24" s="250"/>
      <c r="F24" s="250"/>
      <c r="G24" s="250"/>
    </row>
    <row r="25" spans="1:8" ht="15.75" x14ac:dyDescent="0.25">
      <c r="A25" s="246" t="s">
        <v>99</v>
      </c>
      <c r="B25" s="246"/>
      <c r="C25" s="246"/>
      <c r="D25" s="246"/>
      <c r="E25" s="246"/>
      <c r="F25" s="246"/>
      <c r="G25" s="246"/>
    </row>
    <row r="26" spans="1:8" ht="16.5" customHeight="1" x14ac:dyDescent="0.25">
      <c r="A26" s="278" t="s">
        <v>156</v>
      </c>
      <c r="B26" s="278"/>
      <c r="C26" s="278"/>
      <c r="D26" s="278"/>
      <c r="E26" s="278"/>
      <c r="F26" s="278"/>
      <c r="G26" s="278"/>
      <c r="H26" s="278"/>
    </row>
    <row r="27" spans="1:8" ht="16.5" customHeight="1" thickBot="1" x14ac:dyDescent="0.3">
      <c r="A27" s="246" t="s">
        <v>108</v>
      </c>
      <c r="B27" s="246"/>
      <c r="C27" s="246"/>
      <c r="D27" s="246"/>
      <c r="E27" s="246"/>
      <c r="F27" s="246"/>
      <c r="G27" s="246"/>
      <c r="H27" s="15"/>
    </row>
    <row r="28" spans="1:8" ht="15.75" customHeight="1" thickBot="1" x14ac:dyDescent="0.3">
      <c r="B28" s="7" t="s">
        <v>46</v>
      </c>
      <c r="C28" s="244" t="s">
        <v>143</v>
      </c>
      <c r="D28" s="245"/>
      <c r="E28" s="244" t="s">
        <v>137</v>
      </c>
      <c r="F28" s="245"/>
    </row>
    <row r="29" spans="1:8" ht="30" x14ac:dyDescent="0.25">
      <c r="B29" s="19"/>
      <c r="C29" s="20" t="s">
        <v>47</v>
      </c>
      <c r="D29" s="20" t="s">
        <v>48</v>
      </c>
      <c r="E29" s="20" t="s">
        <v>47</v>
      </c>
      <c r="F29" s="31" t="s">
        <v>48</v>
      </c>
    </row>
    <row r="30" spans="1:8" x14ac:dyDescent="0.25">
      <c r="B30" s="21" t="s">
        <v>49</v>
      </c>
      <c r="C30" s="35">
        <v>1.1599999999999999</v>
      </c>
      <c r="D30" s="35">
        <v>1.1599999999999999</v>
      </c>
      <c r="E30" s="35">
        <v>1.1100000000000001</v>
      </c>
      <c r="F30" s="35">
        <v>1.1100000000000001</v>
      </c>
    </row>
    <row r="31" spans="1:8" x14ac:dyDescent="0.25">
      <c r="B31" s="21" t="s">
        <v>50</v>
      </c>
      <c r="C31" s="36">
        <v>1.41</v>
      </c>
      <c r="D31" s="36">
        <v>2.58</v>
      </c>
      <c r="E31" s="36">
        <v>1.84</v>
      </c>
      <c r="F31" s="36">
        <v>2.95</v>
      </c>
      <c r="H31" s="27"/>
    </row>
    <row r="32" spans="1:8" x14ac:dyDescent="0.25">
      <c r="B32" s="21" t="s">
        <v>51</v>
      </c>
      <c r="C32" s="36">
        <v>1.05</v>
      </c>
      <c r="D32" s="55">
        <f>D31+C32</f>
        <v>3.63</v>
      </c>
      <c r="E32" s="55">
        <v>0.31999999999999984</v>
      </c>
      <c r="F32" s="55">
        <v>3.27</v>
      </c>
      <c r="H32" s="27"/>
    </row>
    <row r="33" spans="1:8" x14ac:dyDescent="0.25">
      <c r="B33" s="23" t="s">
        <v>52</v>
      </c>
      <c r="C33" s="36">
        <v>0.93</v>
      </c>
      <c r="D33" s="35">
        <f>D32+C33</f>
        <v>4.5599999999999996</v>
      </c>
      <c r="E33" s="55">
        <v>7.98</v>
      </c>
      <c r="F33" s="35">
        <v>11.25</v>
      </c>
    </row>
    <row r="34" spans="1:8" x14ac:dyDescent="0.25">
      <c r="B34" s="21" t="s">
        <v>53</v>
      </c>
      <c r="C34" s="36"/>
      <c r="D34" s="36"/>
      <c r="E34" s="36">
        <v>1.3699999999999992</v>
      </c>
      <c r="F34" s="36">
        <v>12.62</v>
      </c>
    </row>
    <row r="35" spans="1:8" ht="18" customHeight="1" x14ac:dyDescent="0.25">
      <c r="B35" s="21" t="s">
        <v>54</v>
      </c>
      <c r="C35" s="36"/>
      <c r="D35" s="36"/>
      <c r="E35" s="36">
        <v>5.57</v>
      </c>
      <c r="F35" s="36">
        <v>18.190000000000001</v>
      </c>
    </row>
    <row r="36" spans="1:8" x14ac:dyDescent="0.25">
      <c r="B36" s="21" t="s">
        <v>55</v>
      </c>
      <c r="C36" s="36"/>
      <c r="D36" s="36"/>
      <c r="E36" s="36">
        <v>7.2999999999999972</v>
      </c>
      <c r="F36" s="36">
        <v>25.49</v>
      </c>
    </row>
    <row r="37" spans="1:8" x14ac:dyDescent="0.25">
      <c r="B37" s="21" t="s">
        <v>56</v>
      </c>
      <c r="C37" s="36"/>
      <c r="D37" s="36"/>
      <c r="E37" s="36">
        <v>8.25</v>
      </c>
      <c r="F37" s="36">
        <v>33.729999999999997</v>
      </c>
      <c r="H37" s="78"/>
    </row>
    <row r="38" spans="1:8" ht="15" customHeight="1" x14ac:dyDescent="0.25">
      <c r="B38" s="21" t="s">
        <v>57</v>
      </c>
      <c r="C38" s="36"/>
      <c r="D38" s="36"/>
      <c r="E38" s="36">
        <v>1.2100000000000009</v>
      </c>
      <c r="F38" s="36">
        <v>34.94</v>
      </c>
    </row>
    <row r="39" spans="1:8" x14ac:dyDescent="0.25">
      <c r="B39" s="21" t="s">
        <v>58</v>
      </c>
      <c r="C39" s="36"/>
      <c r="D39" s="36"/>
      <c r="E39" s="36">
        <v>30.03</v>
      </c>
      <c r="F39" s="36">
        <v>64.97</v>
      </c>
    </row>
    <row r="40" spans="1:8" x14ac:dyDescent="0.25">
      <c r="B40" s="21" t="s">
        <v>59</v>
      </c>
      <c r="C40" s="36"/>
      <c r="D40" s="36"/>
      <c r="E40" s="36">
        <v>8.1599999999999966</v>
      </c>
      <c r="F40" s="36">
        <v>73.13</v>
      </c>
    </row>
    <row r="41" spans="1:8" x14ac:dyDescent="0.25">
      <c r="B41" s="21" t="s">
        <v>101</v>
      </c>
      <c r="C41" s="36"/>
      <c r="D41" s="36"/>
      <c r="E41" s="36">
        <v>18.559999999999999</v>
      </c>
      <c r="F41" s="36">
        <v>91.7</v>
      </c>
    </row>
    <row r="42" spans="1:8" x14ac:dyDescent="0.25">
      <c r="B42" s="21" t="s">
        <v>102</v>
      </c>
      <c r="C42" s="32"/>
      <c r="D42" s="32"/>
      <c r="E42" s="36">
        <v>258.14</v>
      </c>
      <c r="F42" s="36">
        <f>E42+F41</f>
        <v>349.84</v>
      </c>
      <c r="G42" s="17"/>
      <c r="H42" s="17"/>
    </row>
    <row r="43" spans="1:8" x14ac:dyDescent="0.25">
      <c r="B43" s="21" t="s">
        <v>65</v>
      </c>
      <c r="C43" s="24"/>
      <c r="D43" s="24"/>
      <c r="E43" s="22"/>
      <c r="F43" s="22" t="s">
        <v>85</v>
      </c>
      <c r="G43" s="17"/>
      <c r="H43" s="17"/>
    </row>
    <row r="44" spans="1:8" ht="15.75" x14ac:dyDescent="0.25">
      <c r="E44" s="18"/>
      <c r="F44" s="18"/>
      <c r="G44" s="18"/>
      <c r="H44" s="16"/>
    </row>
    <row r="45" spans="1:8" ht="15.75" x14ac:dyDescent="0.25">
      <c r="A45" s="13"/>
    </row>
    <row r="46" spans="1:8" ht="15.75" x14ac:dyDescent="0.25">
      <c r="A46" s="13"/>
      <c r="C46" s="18" t="s">
        <v>116</v>
      </c>
      <c r="F46" s="80" t="s">
        <v>140</v>
      </c>
    </row>
  </sheetData>
  <mergeCells count="44">
    <mergeCell ref="A1:G1"/>
    <mergeCell ref="A2:G2"/>
    <mergeCell ref="A3:G3"/>
    <mergeCell ref="A4:G4"/>
    <mergeCell ref="A24:G24"/>
    <mergeCell ref="C20:D20"/>
    <mergeCell ref="F20:G20"/>
    <mergeCell ref="C21:D21"/>
    <mergeCell ref="F21:G21"/>
    <mergeCell ref="C14:D14"/>
    <mergeCell ref="F14:G14"/>
    <mergeCell ref="C15:D15"/>
    <mergeCell ref="F15:G15"/>
    <mergeCell ref="C16:D16"/>
    <mergeCell ref="F16:G16"/>
    <mergeCell ref="C11:D11"/>
    <mergeCell ref="C28:D28"/>
    <mergeCell ref="E28:F28"/>
    <mergeCell ref="C17:D17"/>
    <mergeCell ref="F17:G17"/>
    <mergeCell ref="C18:D18"/>
    <mergeCell ref="F18:G18"/>
    <mergeCell ref="C19:D19"/>
    <mergeCell ref="F19:G19"/>
    <mergeCell ref="A26:H26"/>
    <mergeCell ref="A25:G25"/>
    <mergeCell ref="A27:G27"/>
    <mergeCell ref="F11:G11"/>
    <mergeCell ref="C12:D12"/>
    <mergeCell ref="F12:G12"/>
    <mergeCell ref="C13:D13"/>
    <mergeCell ref="F13:G13"/>
    <mergeCell ref="C8:D8"/>
    <mergeCell ref="F8:G8"/>
    <mergeCell ref="C9:D9"/>
    <mergeCell ref="F9:G9"/>
    <mergeCell ref="C10:D10"/>
    <mergeCell ref="F10:G10"/>
    <mergeCell ref="C6:D6"/>
    <mergeCell ref="F6:G6"/>
    <mergeCell ref="C7:D7"/>
    <mergeCell ref="F7:G7"/>
    <mergeCell ref="B5:D5"/>
    <mergeCell ref="E5:G5"/>
  </mergeCells>
  <pageMargins left="0.7" right="0.7" top="0.75" bottom="0.75" header="0.3" footer="0.3"/>
  <pageSetup paperSize="9" orientation="portrait" r:id="rId1"/>
  <colBreaks count="1" manualBreakCount="1">
    <brk id="8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8</vt:i4>
      </vt:variant>
      <vt:variant>
        <vt:lpstr>Named Ranges</vt:lpstr>
      </vt:variant>
      <vt:variant>
        <vt:i4>3</vt:i4>
      </vt:variant>
    </vt:vector>
  </HeadingPairs>
  <TitlesOfParts>
    <vt:vector size="11" baseType="lpstr">
      <vt:lpstr>GLANCE</vt:lpstr>
      <vt:lpstr>deficits</vt:lpstr>
      <vt:lpstr>try excln</vt:lpstr>
      <vt:lpstr>RR</vt:lpstr>
      <vt:lpstr>CR</vt:lpstr>
      <vt:lpstr>RE</vt:lpstr>
      <vt:lpstr>CE</vt:lpstr>
      <vt:lpstr>TOTAL EXP</vt:lpstr>
      <vt:lpstr>deficits!Print_Area</vt:lpstr>
      <vt:lpstr>GLANCE!Print_Area</vt:lpstr>
      <vt:lpstr>'try excln'!Print_Area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ag</cp:lastModifiedBy>
  <cp:lastPrinted>2026-08-12T11:28:39Z</cp:lastPrinted>
  <dcterms:created xsi:type="dcterms:W3CDTF">2018-11-05T06:46:51Z</dcterms:created>
  <dcterms:modified xsi:type="dcterms:W3CDTF">2026-08-13T04:53:44Z</dcterms:modified>
</cp:coreProperties>
</file>